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nie\ownCloud\Barbara\Propuestas investigación\2023-2024\FORTEX\Task 1. Medidas PEPAC\"/>
    </mc:Choice>
  </mc:AlternateContent>
  <xr:revisionPtr revIDLastSave="0" documentId="13_ncr:1_{FE77787A-71C9-447E-9160-6AC972135695}" xr6:coauthVersionLast="47" xr6:coauthVersionMax="47" xr10:uidLastSave="{00000000-0000-0000-0000-000000000000}"/>
  <bookViews>
    <workbookView xWindow="-90" yWindow="-90" windowWidth="19380" windowHeight="10260" xr2:uid="{F70AE203-2CBC-434E-8E80-79F4BF202100}"/>
  </bookViews>
  <sheets>
    <sheet name="Fuente" sheetId="32" r:id="rId1"/>
    <sheet name="Medidas PEPAC_CCAA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3" l="1"/>
  <c r="L5" i="13" l="1"/>
  <c r="L15" i="13"/>
  <c r="L21" i="13"/>
  <c r="H5" i="13"/>
  <c r="H15" i="13"/>
  <c r="H21" i="13"/>
  <c r="N5" i="13"/>
  <c r="N15" i="13"/>
  <c r="N21" i="13"/>
  <c r="D15" i="13"/>
  <c r="F15" i="13"/>
  <c r="J15" i="13"/>
  <c r="P15" i="13"/>
  <c r="R15" i="13"/>
  <c r="T15" i="13"/>
  <c r="V15" i="13"/>
  <c r="X15" i="13"/>
  <c r="Z15" i="13"/>
  <c r="AB15" i="13"/>
  <c r="AD15" i="13"/>
  <c r="AF15" i="13"/>
  <c r="AH15" i="13"/>
  <c r="D21" i="13"/>
  <c r="F21" i="13"/>
  <c r="J21" i="13"/>
  <c r="P21" i="13"/>
  <c r="R21" i="13"/>
  <c r="T21" i="13"/>
  <c r="V21" i="13"/>
  <c r="X21" i="13"/>
  <c r="Z21" i="13"/>
  <c r="AB21" i="13"/>
  <c r="AD21" i="13"/>
  <c r="AF21" i="13"/>
  <c r="AH21" i="13"/>
  <c r="AJ23" i="13"/>
  <c r="AJ6" i="13"/>
  <c r="AJ7" i="13"/>
  <c r="AJ8" i="13"/>
  <c r="AJ9" i="13"/>
  <c r="AJ10" i="13"/>
  <c r="AJ11" i="13"/>
  <c r="AJ12" i="13"/>
  <c r="AJ13" i="13"/>
  <c r="AJ14" i="13"/>
  <c r="AJ16" i="13"/>
  <c r="AJ21" i="13" s="1"/>
  <c r="AJ17" i="13"/>
  <c r="AJ18" i="13"/>
  <c r="AJ19" i="13"/>
  <c r="AJ20" i="13"/>
  <c r="AJ3" i="13"/>
  <c r="F5" i="13"/>
  <c r="J5" i="13"/>
  <c r="P5" i="13"/>
  <c r="R5" i="13"/>
  <c r="T5" i="13"/>
  <c r="V5" i="13"/>
  <c r="X5" i="13"/>
  <c r="Z5" i="13"/>
  <c r="AB5" i="13"/>
  <c r="AD5" i="13"/>
  <c r="AF5" i="13"/>
  <c r="AH5" i="13"/>
  <c r="B21" i="13"/>
  <c r="B15" i="13"/>
  <c r="B5" i="13"/>
  <c r="L22" i="13" l="1"/>
  <c r="M3" i="13" s="1"/>
  <c r="M20" i="13"/>
  <c r="M19" i="13"/>
  <c r="M18" i="13"/>
  <c r="M17" i="13"/>
  <c r="M16" i="13"/>
  <c r="M21" i="13" s="1"/>
  <c r="M14" i="13"/>
  <c r="M13" i="13"/>
  <c r="M12" i="13"/>
  <c r="M11" i="13"/>
  <c r="M10" i="13"/>
  <c r="M9" i="13"/>
  <c r="M8" i="13"/>
  <c r="M7" i="13"/>
  <c r="M6" i="13"/>
  <c r="M15" i="13" s="1"/>
  <c r="M4" i="13"/>
  <c r="M5" i="13" s="1"/>
  <c r="M22" i="13" s="1"/>
  <c r="L24" i="13"/>
  <c r="B22" i="13"/>
  <c r="C7" i="13" s="1"/>
  <c r="H22" i="13"/>
  <c r="I3" i="13" s="1"/>
  <c r="N22" i="13"/>
  <c r="O3" i="13" s="1"/>
  <c r="AF22" i="13"/>
  <c r="AH22" i="13"/>
  <c r="AH24" i="13" s="1"/>
  <c r="AB22" i="13"/>
  <c r="AD22" i="13"/>
  <c r="AJ15" i="13"/>
  <c r="Z22" i="13"/>
  <c r="J22" i="13"/>
  <c r="X22" i="13"/>
  <c r="F22" i="13"/>
  <c r="T22" i="13"/>
  <c r="R22" i="13"/>
  <c r="P22" i="13"/>
  <c r="V22" i="13"/>
  <c r="C13" i="13" l="1"/>
  <c r="C14" i="13"/>
  <c r="C17" i="13"/>
  <c r="C9" i="13"/>
  <c r="C19" i="13"/>
  <c r="C18" i="13"/>
  <c r="C10" i="13"/>
  <c r="C16" i="13"/>
  <c r="C20" i="13"/>
  <c r="C8" i="13"/>
  <c r="C11" i="13"/>
  <c r="C12" i="13"/>
  <c r="I12" i="13"/>
  <c r="I17" i="13"/>
  <c r="I11" i="13"/>
  <c r="H24" i="13"/>
  <c r="I16" i="13"/>
  <c r="I6" i="13"/>
  <c r="I14" i="13"/>
  <c r="I7" i="13"/>
  <c r="I13" i="13"/>
  <c r="I20" i="13"/>
  <c r="I4" i="13"/>
  <c r="I5" i="13" s="1"/>
  <c r="I18" i="13"/>
  <c r="I8" i="13"/>
  <c r="I19" i="13"/>
  <c r="I9" i="13"/>
  <c r="I10" i="13"/>
  <c r="O17" i="13"/>
  <c r="O4" i="13"/>
  <c r="O5" i="13" s="1"/>
  <c r="O18" i="13"/>
  <c r="O6" i="13"/>
  <c r="O7" i="13"/>
  <c r="O8" i="13"/>
  <c r="O9" i="13"/>
  <c r="O10" i="13"/>
  <c r="O11" i="13"/>
  <c r="O12" i="13"/>
  <c r="O13" i="13"/>
  <c r="O14" i="13"/>
  <c r="O16" i="13"/>
  <c r="O19" i="13"/>
  <c r="O20" i="13"/>
  <c r="N24" i="13"/>
  <c r="K20" i="13"/>
  <c r="AI20" i="13"/>
  <c r="AG20" i="13"/>
  <c r="AE20" i="13"/>
  <c r="AC20" i="13"/>
  <c r="AA20" i="13"/>
  <c r="Y20" i="13"/>
  <c r="W20" i="13"/>
  <c r="U20" i="13"/>
  <c r="S20" i="13"/>
  <c r="Q20" i="13"/>
  <c r="I21" i="13" l="1"/>
  <c r="C21" i="13"/>
  <c r="I15" i="13"/>
  <c r="O15" i="13"/>
  <c r="O21" i="13"/>
  <c r="AB24" i="13"/>
  <c r="AC18" i="13"/>
  <c r="AC19" i="13"/>
  <c r="AC16" i="13"/>
  <c r="AC17" i="13"/>
  <c r="V24" i="13"/>
  <c r="W16" i="13"/>
  <c r="W19" i="13"/>
  <c r="W17" i="13"/>
  <c r="W18" i="13"/>
  <c r="X24" i="13"/>
  <c r="Y16" i="13"/>
  <c r="Y17" i="13"/>
  <c r="Y19" i="13"/>
  <c r="Y18" i="13"/>
  <c r="K9" i="13"/>
  <c r="K19" i="13"/>
  <c r="K18" i="13"/>
  <c r="K17" i="13"/>
  <c r="K16" i="13"/>
  <c r="Z24" i="13"/>
  <c r="AA17" i="13"/>
  <c r="AA19" i="13"/>
  <c r="AA16" i="13"/>
  <c r="AA18" i="13"/>
  <c r="S10" i="13"/>
  <c r="S16" i="13"/>
  <c r="S18" i="13"/>
  <c r="S17" i="13"/>
  <c r="S19" i="13"/>
  <c r="T24" i="13"/>
  <c r="U18" i="13"/>
  <c r="U16" i="13"/>
  <c r="U17" i="13"/>
  <c r="U19" i="13"/>
  <c r="AE4" i="13"/>
  <c r="AE19" i="13"/>
  <c r="AE16" i="13"/>
  <c r="AE17" i="13"/>
  <c r="AE18" i="13"/>
  <c r="P24" i="13"/>
  <c r="Q16" i="13"/>
  <c r="Q18" i="13"/>
  <c r="Q17" i="13"/>
  <c r="Q19" i="13"/>
  <c r="AF24" i="13"/>
  <c r="AG18" i="13"/>
  <c r="AG19" i="13"/>
  <c r="AG16" i="13"/>
  <c r="AG17" i="13"/>
  <c r="AI19" i="13"/>
  <c r="AI16" i="13"/>
  <c r="AI18" i="13"/>
  <c r="AI17" i="13"/>
  <c r="W3" i="13"/>
  <c r="AA7" i="13"/>
  <c r="Q13" i="13"/>
  <c r="AA6" i="13"/>
  <c r="S9" i="13"/>
  <c r="AC11" i="13"/>
  <c r="S8" i="13"/>
  <c r="AC10" i="13"/>
  <c r="S7" i="13"/>
  <c r="AE14" i="13"/>
  <c r="W4" i="13"/>
  <c r="AE3" i="13"/>
  <c r="AG8" i="13"/>
  <c r="Y14" i="13"/>
  <c r="AG7" i="13"/>
  <c r="Q12" i="13"/>
  <c r="Y3" i="13"/>
  <c r="AI11" i="13"/>
  <c r="AI10" i="13"/>
  <c r="Q11" i="13"/>
  <c r="Y13" i="13"/>
  <c r="AC9" i="13"/>
  <c r="AE13" i="13"/>
  <c r="AG6" i="13"/>
  <c r="AI9" i="13"/>
  <c r="Q10" i="13"/>
  <c r="S6" i="13"/>
  <c r="Y12" i="13"/>
  <c r="AA4" i="13"/>
  <c r="AC8" i="13"/>
  <c r="AE12" i="13"/>
  <c r="AI8" i="13"/>
  <c r="Q9" i="13"/>
  <c r="Y11" i="13"/>
  <c r="AA3" i="13"/>
  <c r="AC7" i="13"/>
  <c r="AE11" i="13"/>
  <c r="AG4" i="13"/>
  <c r="AI7" i="13"/>
  <c r="Q8" i="13"/>
  <c r="S4" i="13"/>
  <c r="Y10" i="13"/>
  <c r="AA14" i="13"/>
  <c r="AC6" i="13"/>
  <c r="AE10" i="13"/>
  <c r="AG3" i="13"/>
  <c r="AI6" i="13"/>
  <c r="Q7" i="13"/>
  <c r="S3" i="13"/>
  <c r="W14" i="13"/>
  <c r="Y9" i="13"/>
  <c r="AA13" i="13"/>
  <c r="AE9" i="13"/>
  <c r="AG14" i="13"/>
  <c r="Q6" i="13"/>
  <c r="S14" i="13"/>
  <c r="W13" i="13"/>
  <c r="Y8" i="13"/>
  <c r="AA12" i="13"/>
  <c r="AC4" i="13"/>
  <c r="AE8" i="13"/>
  <c r="AG13" i="13"/>
  <c r="AI4" i="13"/>
  <c r="S13" i="13"/>
  <c r="W8" i="13"/>
  <c r="W12" i="13"/>
  <c r="Y7" i="13"/>
  <c r="AA11" i="13"/>
  <c r="AC3" i="13"/>
  <c r="AE7" i="13"/>
  <c r="AG12" i="13"/>
  <c r="AI3" i="13"/>
  <c r="Q4" i="13"/>
  <c r="S12" i="13"/>
  <c r="W7" i="13"/>
  <c r="W11" i="13"/>
  <c r="Y6" i="13"/>
  <c r="AA10" i="13"/>
  <c r="AC14" i="13"/>
  <c r="AE6" i="13"/>
  <c r="AG11" i="13"/>
  <c r="AI14" i="13"/>
  <c r="Q3" i="13"/>
  <c r="S11" i="13"/>
  <c r="W6" i="13"/>
  <c r="W10" i="13"/>
  <c r="AA9" i="13"/>
  <c r="AC13" i="13"/>
  <c r="AG10" i="13"/>
  <c r="AI13" i="13"/>
  <c r="Q14" i="13"/>
  <c r="W9" i="13"/>
  <c r="Y4" i="13"/>
  <c r="AA8" i="13"/>
  <c r="AC12" i="13"/>
  <c r="AG9" i="13"/>
  <c r="AI12" i="13"/>
  <c r="U7" i="13"/>
  <c r="U6" i="13"/>
  <c r="U3" i="13"/>
  <c r="U8" i="13"/>
  <c r="U11" i="13"/>
  <c r="U10" i="13"/>
  <c r="U9" i="13"/>
  <c r="U4" i="13"/>
  <c r="U14" i="13"/>
  <c r="U13" i="13"/>
  <c r="U12" i="13"/>
  <c r="J24" i="13"/>
  <c r="AD24" i="13"/>
  <c r="R24" i="13"/>
  <c r="I22" i="13" l="1"/>
  <c r="O22" i="13"/>
  <c r="AI5" i="13"/>
  <c r="AG5" i="13"/>
  <c r="AC5" i="13"/>
  <c r="AA15" i="13"/>
  <c r="W5" i="13"/>
  <c r="AC21" i="13"/>
  <c r="AI21" i="13"/>
  <c r="U21" i="13"/>
  <c r="AE21" i="13"/>
  <c r="AG15" i="13"/>
  <c r="Q5" i="13"/>
  <c r="Y5" i="13"/>
  <c r="S15" i="13"/>
  <c r="AC15" i="13"/>
  <c r="S21" i="13"/>
  <c r="Q21" i="13"/>
  <c r="W15" i="13"/>
  <c r="AE15" i="13"/>
  <c r="U15" i="13"/>
  <c r="AG21" i="13"/>
  <c r="Y15" i="13"/>
  <c r="AA21" i="13"/>
  <c r="Y21" i="13"/>
  <c r="AI15" i="13"/>
  <c r="W21" i="13"/>
  <c r="Q15" i="13"/>
  <c r="K21" i="13"/>
  <c r="AA5" i="13"/>
  <c r="U5" i="13"/>
  <c r="AE5" i="13"/>
  <c r="AC22" i="13" l="1"/>
  <c r="S22" i="13"/>
  <c r="AG22" i="13"/>
  <c r="AI22" i="13"/>
  <c r="W22" i="13"/>
  <c r="Q22" i="13"/>
  <c r="AE22" i="13"/>
  <c r="AA22" i="13"/>
  <c r="Y22" i="13"/>
  <c r="U22" i="13"/>
  <c r="K3" i="13"/>
  <c r="K4" i="13"/>
  <c r="K6" i="13"/>
  <c r="K7" i="13"/>
  <c r="K8" i="13"/>
  <c r="K10" i="13"/>
  <c r="K11" i="13"/>
  <c r="K12" i="13"/>
  <c r="K13" i="13"/>
  <c r="K14" i="13"/>
  <c r="K15" i="13" l="1"/>
  <c r="K5" i="13"/>
  <c r="K22" i="13" l="1"/>
  <c r="G20" i="13" l="1"/>
  <c r="D4" i="13"/>
  <c r="AJ4" i="13" l="1"/>
  <c r="D5" i="13"/>
  <c r="G17" i="13"/>
  <c r="G18" i="13"/>
  <c r="G19" i="13"/>
  <c r="G16" i="13"/>
  <c r="G10" i="13"/>
  <c r="G9" i="13"/>
  <c r="G8" i="13"/>
  <c r="G4" i="13"/>
  <c r="G14" i="13"/>
  <c r="C4" i="13"/>
  <c r="B24" i="13"/>
  <c r="G3" i="13"/>
  <c r="F24" i="13"/>
  <c r="G11" i="13"/>
  <c r="C6" i="13"/>
  <c r="C15" i="13" s="1"/>
  <c r="G6" i="13"/>
  <c r="G12" i="13"/>
  <c r="G7" i="13"/>
  <c r="G13" i="13"/>
  <c r="C3" i="13"/>
  <c r="D22" i="13" l="1"/>
  <c r="AJ5" i="13"/>
  <c r="AJ22" i="13" s="1"/>
  <c r="AK15" i="13" s="1"/>
  <c r="G15" i="13"/>
  <c r="G21" i="13"/>
  <c r="C5" i="13"/>
  <c r="C22" i="13" s="1"/>
  <c r="G5" i="13"/>
  <c r="AK17" i="13" l="1"/>
  <c r="AK12" i="13"/>
  <c r="AK10" i="13"/>
  <c r="AK8" i="13"/>
  <c r="AK7" i="13"/>
  <c r="AK20" i="13"/>
  <c r="AK18" i="13"/>
  <c r="AK13" i="13"/>
  <c r="AK11" i="13"/>
  <c r="AK9" i="13"/>
  <c r="AK6" i="13"/>
  <c r="AK5" i="13"/>
  <c r="AJ24" i="13"/>
  <c r="AK3" i="13"/>
  <c r="AK4" i="13"/>
  <c r="AK21" i="13"/>
  <c r="AK19" i="13"/>
  <c r="G22" i="13"/>
  <c r="AK14" i="13"/>
  <c r="AK16" i="13"/>
  <c r="E16" i="13"/>
  <c r="E14" i="13"/>
  <c r="E12" i="13"/>
  <c r="D24" i="13"/>
  <c r="E20" i="13"/>
  <c r="E11" i="13"/>
  <c r="E9" i="13"/>
  <c r="E18" i="13"/>
  <c r="E3" i="13"/>
  <c r="E6" i="13"/>
  <c r="E19" i="13"/>
  <c r="E4" i="13"/>
  <c r="E17" i="13"/>
  <c r="E8" i="13"/>
  <c r="E10" i="13"/>
  <c r="E7" i="13"/>
  <c r="E13" i="13"/>
  <c r="AK22" i="13" l="1"/>
  <c r="E15" i="13"/>
  <c r="E5" i="13"/>
  <c r="E21" i="13"/>
  <c r="E22" i="13" l="1"/>
</calcChain>
</file>

<file path=xl/sharedStrings.xml><?xml version="1.0" encoding="utf-8"?>
<sst xmlns="http://schemas.openxmlformats.org/spreadsheetml/2006/main" count="79" uniqueCount="45">
  <si>
    <t>COMPROMISOS MEDIOAMBIENTALES, CLIMÁTICOS Y DEMÁS COMPROMISOS DE GESTIÓN (artículo 65)</t>
  </si>
  <si>
    <t>Intervención 6504.- Compromisos para bienestar y sanidad animal</t>
  </si>
  <si>
    <t>Intervención 65051.- Compromisos de conservación de recursos genéticos SIGC</t>
  </si>
  <si>
    <t>Intervención 6613 - Ayudas a zonas con limitaciones naturales u otras limitaciones específicas</t>
  </si>
  <si>
    <t>Intervención 6841.- Inversiones productivas en explotaciones agrarias</t>
  </si>
  <si>
    <t>Intervención 6842.-Inversiones en transformación</t>
  </si>
  <si>
    <t xml:space="preserve">Intervención 6871.- Inversiones no productivas en servicios básicos en el medio natural </t>
  </si>
  <si>
    <t>Intervención 6961.- Establecimiento de jóvenes agricultores</t>
  </si>
  <si>
    <t>Intervención 7131.- Cooperación para promover la participación en los regímenes de calidad de los productos agrícolas y alimenticios</t>
  </si>
  <si>
    <t>Intervención 7132.- Cooperación para la promoción de los productos de agrícolas y alimenticios en regímenes de calidad</t>
  </si>
  <si>
    <t>Intervención 7161.- Cooperación de grupos operativos de la Asociación Europea para la Innovación en materia de productividad y sostenibilidad agrícola (AEI-Agri)</t>
  </si>
  <si>
    <t>Intervención 7165.- Cooperación para el medio ambiente</t>
  </si>
  <si>
    <t>Intervención 7169.- Cooperación para la sucesión de explotaciones</t>
  </si>
  <si>
    <t>Intervención 7191.- Proyecto de cooperación para promover las organizaciones o grupos de productores</t>
  </si>
  <si>
    <t>Intervención 7201.- Transferencia de conocimientos y actividades de formación e información</t>
  </si>
  <si>
    <t>Intervención 7202.- Servicios de asesoramiento</t>
  </si>
  <si>
    <t>% sobre total</t>
  </si>
  <si>
    <t>Total medidas relacionadas ganadería extensiva</t>
  </si>
  <si>
    <t>Total presupuesto Desarrollo rural</t>
  </si>
  <si>
    <t>Aragón</t>
  </si>
  <si>
    <t>Andalucía</t>
  </si>
  <si>
    <t>%</t>
  </si>
  <si>
    <t>Extremadura</t>
  </si>
  <si>
    <t>Pais Vasco</t>
  </si>
  <si>
    <t>Ppto</t>
  </si>
  <si>
    <t>Principado de Asturias</t>
  </si>
  <si>
    <t>Illes Baleares</t>
  </si>
  <si>
    <t xml:space="preserve">Canarias </t>
  </si>
  <si>
    <t>Cantabria</t>
  </si>
  <si>
    <t>Castilla la Mancha</t>
  </si>
  <si>
    <t>Castilla León</t>
  </si>
  <si>
    <t>Galicia</t>
  </si>
  <si>
    <t>Comunidad de Madrid</t>
  </si>
  <si>
    <t>Murcia</t>
  </si>
  <si>
    <t xml:space="preserve">Navarra </t>
  </si>
  <si>
    <t xml:space="preserve">La rioja </t>
  </si>
  <si>
    <t xml:space="preserve">Comunitat Valenciana </t>
  </si>
  <si>
    <t>Cataluña</t>
  </si>
  <si>
    <t>INTERVENCIONES ECONÓMICAS</t>
  </si>
  <si>
    <t>INTERVENCIONES SOCIALES</t>
  </si>
  <si>
    <t>INTERVENCIONES AMBIENTALES</t>
  </si>
  <si>
    <t>ESPAÑA</t>
  </si>
  <si>
    <t>Intervención 6501.3.- Compromisos de fomento y gestión sostenible de pastos</t>
  </si>
  <si>
    <t>Anejos territoriales de desarrollo rural y cuadros financieros</t>
  </si>
  <si>
    <t>https://www.mapa.gob.es/es/pac/pac-2023-2027/anexos-propuesta-pepac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</si>
</sst>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0.0%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2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2" fillId="21" borderId="3" applyNumberFormat="0" applyAlignment="0" applyProtection="0"/>
    <xf numFmtId="0" fontId="13" fillId="0" borderId="4" applyNumberFormat="0" applyFill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4" fillId="22" borderId="5" applyNumberFormat="0" applyFont="0" applyAlignment="0" applyProtection="0"/>
    <xf numFmtId="0" fontId="1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7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9" fillId="3" borderId="0" applyNumberFormat="0" applyBorder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" fillId="0" borderId="0"/>
    <xf numFmtId="0" fontId="1" fillId="0" borderId="0"/>
    <xf numFmtId="0" fontId="4" fillId="23" borderId="5" applyNumberFormat="0" applyFon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9" fontId="4" fillId="0" borderId="0" applyFont="0" applyFill="0" applyBorder="0" applyAlignment="0" applyProtection="0"/>
    <xf numFmtId="0" fontId="22" fillId="4" borderId="0" applyNumberFormat="0" applyBorder="0" applyAlignment="0" applyProtection="0"/>
    <xf numFmtId="0" fontId="24" fillId="20" borderId="9" applyNumberFormat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4" fillId="21" borderId="3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4" fillId="23" borderId="5" applyNumberFormat="0" applyFont="0" applyAlignment="0" applyProtection="0"/>
    <xf numFmtId="0" fontId="26" fillId="0" borderId="10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4" fillId="23" borderId="5" applyNumberFormat="0" applyFon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4" fillId="22" borderId="5" applyNumberFormat="0" applyFont="0" applyAlignment="0" applyProtection="0"/>
    <xf numFmtId="0" fontId="19" fillId="7" borderId="2" applyNumberFormat="0" applyAlignment="0" applyProtection="0"/>
    <xf numFmtId="0" fontId="4" fillId="23" borderId="5" applyNumberFormat="0" applyFon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19" fillId="7" borderId="2" applyNumberFormat="0" applyAlignment="0" applyProtection="0"/>
    <xf numFmtId="0" fontId="24" fillId="20" borderId="9" applyNumberFormat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4" fillId="20" borderId="9" applyNumberFormat="0" applyAlignment="0" applyProtection="0"/>
    <xf numFmtId="0" fontId="19" fillId="7" borderId="2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4" fillId="23" borderId="5" applyNumberFormat="0" applyFont="0" applyAlignment="0" applyProtection="0"/>
    <xf numFmtId="0" fontId="19" fillId="7" borderId="2" applyNumberFormat="0" applyAlignment="0" applyProtection="0"/>
    <xf numFmtId="0" fontId="4" fillId="22" borderId="5" applyNumberFormat="0" applyFon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4" fillId="23" borderId="5" applyNumberFormat="0" applyFon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6" fillId="0" borderId="10" applyNumberFormat="0" applyFill="0" applyAlignment="0" applyProtection="0"/>
    <xf numFmtId="0" fontId="4" fillId="23" borderId="5" applyNumberFormat="0" applyFont="0" applyAlignment="0" applyProtection="0"/>
    <xf numFmtId="0" fontId="4" fillId="22" borderId="5" applyNumberFormat="0" applyFont="0" applyAlignment="0" applyProtection="0"/>
    <xf numFmtId="0" fontId="4" fillId="22" borderId="5" applyNumberFormat="0" applyFon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6" fillId="0" borderId="10" applyNumberFormat="0" applyFill="0" applyAlignment="0" applyProtection="0"/>
    <xf numFmtId="0" fontId="24" fillId="20" borderId="9" applyNumberFormat="0" applyAlignment="0" applyProtection="0"/>
    <xf numFmtId="0" fontId="4" fillId="22" borderId="5" applyNumberFormat="0" applyFont="0" applyAlignment="0" applyProtection="0"/>
    <xf numFmtId="0" fontId="19" fillId="7" borderId="2" applyNumberFormat="0" applyAlignment="0" applyProtection="0"/>
    <xf numFmtId="0" fontId="4" fillId="22" borderId="5" applyNumberFormat="0" applyFon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0" fillId="20" borderId="2" applyNumberFormat="0" applyAlignment="0" applyProtection="0"/>
    <xf numFmtId="0" fontId="4" fillId="22" borderId="5" applyNumberFormat="0" applyFont="0" applyAlignment="0" applyProtection="0"/>
    <xf numFmtId="0" fontId="19" fillId="7" borderId="2" applyNumberFormat="0" applyAlignment="0" applyProtection="0"/>
    <xf numFmtId="0" fontId="4" fillId="23" borderId="5" applyNumberFormat="0" applyFon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19" fillId="7" borderId="2" applyNumberFormat="0" applyAlignment="0" applyProtection="0"/>
  </cellStyleXfs>
  <cellXfs count="48">
    <xf numFmtId="0" fontId="0" fillId="0" borderId="0" xfId="0"/>
    <xf numFmtId="9" fontId="28" fillId="0" borderId="1" xfId="2" applyFont="1" applyFill="1" applyBorder="1" applyAlignment="1">
      <alignment horizontal="center"/>
    </xf>
    <xf numFmtId="10" fontId="28" fillId="0" borderId="1" xfId="2" applyNumberFormat="1" applyFont="1" applyFill="1" applyBorder="1" applyAlignment="1">
      <alignment horizontal="center"/>
    </xf>
    <xf numFmtId="0" fontId="32" fillId="0" borderId="0" xfId="0" applyFont="1"/>
    <xf numFmtId="10" fontId="28" fillId="0" borderId="1" xfId="2" applyNumberFormat="1" applyFont="1" applyFill="1" applyBorder="1"/>
    <xf numFmtId="3" fontId="28" fillId="0" borderId="1" xfId="1" applyNumberFormat="1" applyFont="1" applyFill="1" applyBorder="1"/>
    <xf numFmtId="9" fontId="28" fillId="0" borderId="1" xfId="2" applyFont="1" applyFill="1" applyBorder="1"/>
    <xf numFmtId="10" fontId="30" fillId="0" borderId="1" xfId="2" applyNumberFormat="1" applyFont="1" applyFill="1" applyBorder="1" applyAlignment="1">
      <alignment horizontal="center"/>
    </xf>
    <xf numFmtId="10" fontId="27" fillId="0" borderId="1" xfId="2" applyNumberFormat="1" applyFont="1" applyFill="1" applyBorder="1" applyAlignment="1">
      <alignment horizontal="center"/>
    </xf>
    <xf numFmtId="3" fontId="33" fillId="0" borderId="1" xfId="1" applyNumberFormat="1" applyFont="1" applyFill="1" applyBorder="1" applyAlignment="1" applyProtection="1"/>
    <xf numFmtId="3" fontId="27" fillId="0" borderId="1" xfId="1" applyNumberFormat="1" applyFont="1" applyFill="1" applyBorder="1"/>
    <xf numFmtId="10" fontId="27" fillId="0" borderId="1" xfId="2" applyNumberFormat="1" applyFont="1" applyFill="1" applyBorder="1"/>
    <xf numFmtId="9" fontId="27" fillId="0" borderId="1" xfId="2" applyFont="1" applyFill="1" applyBorder="1"/>
    <xf numFmtId="166" fontId="30" fillId="0" borderId="1" xfId="2" applyNumberFormat="1" applyFont="1" applyFill="1" applyBorder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9" fontId="27" fillId="0" borderId="1" xfId="2" applyFont="1" applyFill="1" applyBorder="1" applyAlignment="1">
      <alignment horizontal="center"/>
    </xf>
    <xf numFmtId="43" fontId="27" fillId="0" borderId="1" xfId="1" applyFont="1" applyFill="1" applyBorder="1" applyAlignment="1">
      <alignment horizontal="center"/>
    </xf>
    <xf numFmtId="0" fontId="27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horizontal="center"/>
    </xf>
    <xf numFmtId="3" fontId="27" fillId="0" borderId="1" xfId="0" applyNumberFormat="1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3" fontId="28" fillId="0" borderId="1" xfId="0" applyNumberFormat="1" applyFont="1" applyBorder="1"/>
    <xf numFmtId="0" fontId="29" fillId="0" borderId="1" xfId="0" applyFont="1" applyBorder="1" applyAlignment="1">
      <alignment vertical="center"/>
    </xf>
    <xf numFmtId="3" fontId="30" fillId="0" borderId="1" xfId="0" applyNumberFormat="1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10" fontId="29" fillId="0" borderId="1" xfId="2" applyNumberFormat="1" applyFont="1" applyFill="1" applyBorder="1" applyAlignment="1">
      <alignment horizontal="center"/>
    </xf>
    <xf numFmtId="3" fontId="2" fillId="0" borderId="1" xfId="0" applyNumberFormat="1" applyFont="1" applyBorder="1"/>
    <xf numFmtId="166" fontId="2" fillId="0" borderId="1" xfId="0" applyNumberFormat="1" applyFont="1" applyBorder="1"/>
    <xf numFmtId="0" fontId="29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center"/>
    </xf>
    <xf numFmtId="0" fontId="3" fillId="0" borderId="1" xfId="0" applyFont="1" applyBorder="1"/>
    <xf numFmtId="9" fontId="30" fillId="0" borderId="1" xfId="2" applyFont="1" applyFill="1" applyBorder="1" applyAlignment="1">
      <alignment horizontal="center"/>
    </xf>
    <xf numFmtId="9" fontId="29" fillId="0" borderId="1" xfId="2" applyFont="1" applyFill="1" applyBorder="1" applyAlignment="1">
      <alignment horizontal="center"/>
    </xf>
    <xf numFmtId="3" fontId="3" fillId="0" borderId="1" xfId="1" applyNumberFormat="1" applyFont="1" applyFill="1" applyBorder="1"/>
    <xf numFmtId="0" fontId="27" fillId="0" borderId="1" xfId="0" applyFont="1" applyBorder="1"/>
    <xf numFmtId="9" fontId="0" fillId="0" borderId="0" xfId="2" applyFont="1" applyFill="1" applyBorder="1"/>
    <xf numFmtId="0" fontId="3" fillId="0" borderId="0" xfId="0" applyFont="1"/>
    <xf numFmtId="0" fontId="28" fillId="0" borderId="0" xfId="0" applyFont="1"/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</cellXfs>
  <cellStyles count="260">
    <cellStyle name="20 % - Accent1" xfId="19" xr:uid="{F6C87044-A1D6-4243-B61A-0820BD64E9BE}"/>
    <cellStyle name="20 % - Accent2" xfId="20" xr:uid="{59333B50-7A9D-4F28-A11C-4EFD5B7946A3}"/>
    <cellStyle name="20 % - Accent3" xfId="21" xr:uid="{9AB78720-00E5-4409-BD69-1F0F4B2F164F}"/>
    <cellStyle name="20 % - Accent4" xfId="22" xr:uid="{ED9B7E71-6B70-4A3F-BEEA-E3E503107538}"/>
    <cellStyle name="20 % - Accent5" xfId="23" xr:uid="{ACE5AEE9-2D11-45AA-91CD-D5F2AA7EDA25}"/>
    <cellStyle name="20 % - Accent6" xfId="24" xr:uid="{9F3C5D15-C137-4314-8C39-00B22ED19023}"/>
    <cellStyle name="20% - Accent1 2" xfId="26" xr:uid="{23FEF4E8-8387-44A1-9A5B-A77586387F72}"/>
    <cellStyle name="20% - Accent1 3" xfId="25" xr:uid="{314E2BC0-283C-4677-B6F1-0BACE0E294DA}"/>
    <cellStyle name="20% - Accent2 2" xfId="28" xr:uid="{BAE81507-42BA-4E20-BB70-E6DCE44C3F71}"/>
    <cellStyle name="20% - Accent2 3" xfId="27" xr:uid="{6BD968C8-79D1-4B82-BB55-4C6C14CEBCB0}"/>
    <cellStyle name="20% - Accent3 2" xfId="30" xr:uid="{037754B4-C45F-4664-8062-80BE4C1A37A3}"/>
    <cellStyle name="20% - Accent3 3" xfId="29" xr:uid="{2142DAA5-8E89-4DD0-BF2D-18BC8B490DE8}"/>
    <cellStyle name="20% - Accent4 2" xfId="32" xr:uid="{E25BAEA9-0740-4A2C-9874-E55E5DB841AD}"/>
    <cellStyle name="20% - Accent4 3" xfId="31" xr:uid="{24A24C47-709D-44D3-A4BA-38DAB9CEF541}"/>
    <cellStyle name="20% - Accent5 2" xfId="34" xr:uid="{7AB0AAB1-81E2-4245-A1CD-733766ED9CDC}"/>
    <cellStyle name="20% - Accent5 3" xfId="33" xr:uid="{72E0FC2D-649C-43FC-81F4-77ADA5F08C11}"/>
    <cellStyle name="20% - Accent6 2" xfId="36" xr:uid="{B8DF5F4E-6D97-4780-A1AB-1E7210DE4184}"/>
    <cellStyle name="20% - Accent6 3" xfId="35" xr:uid="{7B2A5116-1555-4F0A-9C5E-38C26BB64172}"/>
    <cellStyle name="40 % - Accent1" xfId="37" xr:uid="{2B14FB39-4950-46AB-B10B-D0491D903E5D}"/>
    <cellStyle name="40 % - Accent2" xfId="38" xr:uid="{86B1A588-8BDD-42E8-80DA-5DB9E476425E}"/>
    <cellStyle name="40 % - Accent3" xfId="39" xr:uid="{32100FCC-9E12-413D-BB7B-66B708FD5113}"/>
    <cellStyle name="40 % - Accent4" xfId="40" xr:uid="{2C32ADC6-DCE4-455F-A892-9D90FD9E94C8}"/>
    <cellStyle name="40 % - Accent5" xfId="41" xr:uid="{B9CF920E-ACE6-4523-9051-7378095295C2}"/>
    <cellStyle name="40 % - Accent6" xfId="42" xr:uid="{24B3B3C3-E3AA-45FE-A491-E908EC6F1CF0}"/>
    <cellStyle name="40% - Accent1 2" xfId="44" xr:uid="{B4A8C06A-730E-4E48-9474-0C493A80E142}"/>
    <cellStyle name="40% - Accent1 3" xfId="43" xr:uid="{39E690A8-2AE0-4AE5-9821-4D0C81160AED}"/>
    <cellStyle name="40% - Accent2 2" xfId="46" xr:uid="{D7CE453E-4A59-4574-8AE6-8955869BD58B}"/>
    <cellStyle name="40% - Accent2 3" xfId="45" xr:uid="{533DD315-8919-4899-84FA-E57200F4D8D0}"/>
    <cellStyle name="40% - Accent3 2" xfId="48" xr:uid="{49496A51-CD55-4C4F-9BF0-5258B29EFE19}"/>
    <cellStyle name="40% - Accent3 3" xfId="47" xr:uid="{DD32CCE1-3C20-4899-BD73-F6EC3E9874F3}"/>
    <cellStyle name="40% - Accent4 2" xfId="50" xr:uid="{7E91EE31-5B47-4601-8B45-961ACD7ABC21}"/>
    <cellStyle name="40% - Accent4 3" xfId="49" xr:uid="{70596BB7-2B2B-4D0F-9324-93392A0E9A04}"/>
    <cellStyle name="40% - Accent5 2" xfId="52" xr:uid="{4EBDCFE1-91C7-41BC-941A-FE47B2E691D5}"/>
    <cellStyle name="40% - Accent5 3" xfId="51" xr:uid="{3BE9C61E-8570-49CA-B461-99A70665F7B1}"/>
    <cellStyle name="40% - Accent6 2" xfId="54" xr:uid="{2CE01672-AF46-4238-AB50-8E5FC4D867C5}"/>
    <cellStyle name="40% - Accent6 3" xfId="53" xr:uid="{0B9DB84D-4EDC-4582-A50F-1DB3049DC2C7}"/>
    <cellStyle name="60 % - Accent1" xfId="55" xr:uid="{9FE58822-94D1-4A64-BAD0-CAFB4084A095}"/>
    <cellStyle name="60 % - Accent2" xfId="56" xr:uid="{86F14A3F-621A-461C-8346-8C2A3965B170}"/>
    <cellStyle name="60 % - Accent3" xfId="57" xr:uid="{8B4DCCBD-43B5-4267-9E8D-62AF3B9DE910}"/>
    <cellStyle name="60 % - Accent4" xfId="58" xr:uid="{1C95E49D-A490-4C5D-8596-2E5D2796D432}"/>
    <cellStyle name="60 % - Accent5" xfId="59" xr:uid="{BC3C6059-00E6-4A76-8EC4-B5FB2C1BA9F4}"/>
    <cellStyle name="60 % - Accent6" xfId="60" xr:uid="{6D4DD16C-7C4E-486E-9406-6E50CC82A55A}"/>
    <cellStyle name="60% - Accent1 2" xfId="62" xr:uid="{52A6CB9D-C470-4AD5-936C-5B5679222378}"/>
    <cellStyle name="60% - Accent1 3" xfId="61" xr:uid="{B29C38B0-A822-4EB2-8347-74128F9970AE}"/>
    <cellStyle name="60% - Accent2 2" xfId="64" xr:uid="{7FDC403F-B687-4FC5-B88F-CBAFA679D540}"/>
    <cellStyle name="60% - Accent2 3" xfId="63" xr:uid="{BF78230B-2A47-4EF8-869C-88635E08FD7B}"/>
    <cellStyle name="60% - Accent3 2" xfId="66" xr:uid="{44DD3936-2993-4E3A-9E6B-0702C8844506}"/>
    <cellStyle name="60% - Accent3 3" xfId="65" xr:uid="{94800C55-51D7-4FD3-A190-B65A73A44536}"/>
    <cellStyle name="60% - Accent4 2" xfId="68" xr:uid="{481EDD8B-9206-43AC-9A4D-F53570A7810E}"/>
    <cellStyle name="60% - Accent4 3" xfId="67" xr:uid="{E6B17F7F-B254-43AE-81BA-42458ABE0CA9}"/>
    <cellStyle name="60% - Accent5 2" xfId="70" xr:uid="{5A095B49-5FA8-427D-A304-0550DB3E9765}"/>
    <cellStyle name="60% - Accent5 3" xfId="69" xr:uid="{6A3C1D64-CE7D-447C-A8E8-7EFE4D12BC57}"/>
    <cellStyle name="60% - Accent6 2" xfId="72" xr:uid="{080DA7AC-9903-4A5C-843B-F473705B906C}"/>
    <cellStyle name="60% - Accent6 3" xfId="71" xr:uid="{908B215C-6BB9-470A-983E-393923FBCFF0}"/>
    <cellStyle name="Accent1 2" xfId="74" xr:uid="{64EBD612-F359-4E7D-996B-8A2E603A2356}"/>
    <cellStyle name="Accent1 3" xfId="73" xr:uid="{0C942D90-BA56-42E2-AD3C-4E9217B0BA6C}"/>
    <cellStyle name="Accent2 2" xfId="76" xr:uid="{F62FE421-B6EB-4CE5-9745-11CE2305042F}"/>
    <cellStyle name="Accent2 3" xfId="75" xr:uid="{24E00FB2-2FFF-4909-A6B4-A299E6933E2F}"/>
    <cellStyle name="Accent3 2" xfId="78" xr:uid="{13065361-7364-462E-8C63-F767AA3AA7E2}"/>
    <cellStyle name="Accent3 3" xfId="77" xr:uid="{F3F7606B-9A69-48A8-8611-39087342FDE3}"/>
    <cellStyle name="Accent4 2" xfId="80" xr:uid="{4D9D7B30-8BEC-4254-BA22-07FB5C792BAD}"/>
    <cellStyle name="Accent4 3" xfId="79" xr:uid="{AE03D757-2020-4F6B-97C4-45813F79D4C6}"/>
    <cellStyle name="Accent5 2" xfId="82" xr:uid="{D05715DF-1C3F-445B-A7CB-B2517BE22925}"/>
    <cellStyle name="Accent5 3" xfId="81" xr:uid="{2C1D4FA3-AE13-4C22-B58A-ACAB5DD8F790}"/>
    <cellStyle name="Accent6 2" xfId="84" xr:uid="{09CA1289-0396-47B0-9B35-48C009BA3B6A}"/>
    <cellStyle name="Accent6 3" xfId="83" xr:uid="{894A3387-2444-4719-ADBF-157B8A870C57}"/>
    <cellStyle name="Advertencia" xfId="85" xr:uid="{D2973F87-4474-4891-97FD-AF6FDE2F4830}"/>
    <cellStyle name="Avertissement" xfId="86" xr:uid="{FB7A95DC-C181-46C0-BC38-672772B729B6}"/>
    <cellStyle name="Bad 2" xfId="88" xr:uid="{FBC8A46D-835D-4A5C-8CC6-95FD25E94E2E}"/>
    <cellStyle name="Bad 3" xfId="87" xr:uid="{8C0F3AE3-D786-4A3C-BE65-CFA8B4D3C5FE}"/>
    <cellStyle name="Calcul" xfId="89" xr:uid="{E7D7C8A1-6A68-48C7-A9E2-3006D1B4F583}"/>
    <cellStyle name="Calcul 2" xfId="182" xr:uid="{53BB21D5-6766-4173-80C4-C429460F7D2C}"/>
    <cellStyle name="Calcul 2 2" xfId="217" xr:uid="{AC467F5D-6699-4F09-8469-BE366710BEAC}"/>
    <cellStyle name="Calcul 3" xfId="183" xr:uid="{B38417D8-4DA5-405F-A83A-18238742E0D6}"/>
    <cellStyle name="Calcul 3 2" xfId="216" xr:uid="{1F6694C0-7434-4D04-9BF2-A217DF6066F9}"/>
    <cellStyle name="Calcul 4" xfId="178" xr:uid="{505A6DB6-06D0-4DD1-A391-286DF5C95F4D}"/>
    <cellStyle name="Calcul 4 2" xfId="221" xr:uid="{3FE99D9A-CBDA-4E66-84CC-DB703F966ABD}"/>
    <cellStyle name="Calcul 5" xfId="253" xr:uid="{2CF9A17F-1B1A-49C4-A6EC-AC89AE78818E}"/>
    <cellStyle name="Calcular" xfId="90" xr:uid="{F588085A-9BAF-47DA-815D-9ADBFEEDA78D}"/>
    <cellStyle name="Calcular 2" xfId="181" xr:uid="{FB255319-1708-426F-9DCF-806D809575E1}"/>
    <cellStyle name="Calcular 2 2" xfId="218" xr:uid="{8DE1E188-F720-462C-B07A-453F66F8DE29}"/>
    <cellStyle name="Calcular 3" xfId="184" xr:uid="{11147049-C226-4A52-916B-8B79DFFDF2C9}"/>
    <cellStyle name="Calcular 3 2" xfId="215" xr:uid="{76471D84-FDE7-4C80-A6A7-87ABB034CB82}"/>
    <cellStyle name="Calcular 4" xfId="177" xr:uid="{5BE4A638-F5E1-4BEC-8F96-87EDAC7A9BFA}"/>
    <cellStyle name="Calcular 4 2" xfId="222" xr:uid="{E99C6514-B458-4A5E-97C7-9C7975C1DB14}"/>
    <cellStyle name="Calcular 5" xfId="252" xr:uid="{262986D0-F659-4532-93E3-81B409F9BCA8}"/>
    <cellStyle name="Calculation 2" xfId="92" xr:uid="{BCDD91E4-7B16-4FFF-8502-41075EF2269E}"/>
    <cellStyle name="Calculation 2 2" xfId="179" xr:uid="{8FC8EC28-641B-4C2D-BB24-8648EA0E39F4}"/>
    <cellStyle name="Calculation 2 2 2" xfId="220" xr:uid="{4F39C4FD-03F0-47B8-A494-C31FF02F981E}"/>
    <cellStyle name="Calculation 2 3" xfId="186" xr:uid="{B6AE158E-FCEF-4447-AE40-1112B2022EC9}"/>
    <cellStyle name="Calculation 2 3 2" xfId="213" xr:uid="{1D59E7C0-1F42-4983-A1DB-482F819C2FD3}"/>
    <cellStyle name="Calculation 2 4" xfId="175" xr:uid="{F02C78B7-5E97-42A5-A14D-F2CA878EECA7}"/>
    <cellStyle name="Calculation 2 4 2" xfId="224" xr:uid="{72B2B53E-7CFA-4EA4-95DC-7BFA24D3F8F8}"/>
    <cellStyle name="Calculation 2 5" xfId="250" xr:uid="{1500F578-9E23-4A44-B7BA-1C111895FC63}"/>
    <cellStyle name="Calculation 3" xfId="180" xr:uid="{45812D0A-59D6-4888-9014-DD9725874325}"/>
    <cellStyle name="Calculation 3 2" xfId="219" xr:uid="{580217B0-C782-4C1D-9C69-E5C113E7BFD6}"/>
    <cellStyle name="Calculation 4" xfId="185" xr:uid="{48F387E7-1C90-47B6-8768-E91E44A5F89F}"/>
    <cellStyle name="Calculation 4 2" xfId="214" xr:uid="{804AE397-4991-43B1-B26C-A1AB732F5278}"/>
    <cellStyle name="Calculation 5" xfId="176" xr:uid="{7EE3D0D7-A0EB-4A4F-B734-ADCF9B47AB0A}"/>
    <cellStyle name="Calculation 5 2" xfId="223" xr:uid="{D9A2597F-5CE6-4E2F-8723-5939D383D42E}"/>
    <cellStyle name="Calculation 6" xfId="251" xr:uid="{3C7AD299-C343-4A82-943E-731AB14B8EA9}"/>
    <cellStyle name="Calculation 7" xfId="91" xr:uid="{5EF97B38-288D-44BE-BD1A-59A5DB550262}"/>
    <cellStyle name="Celda comprob." xfId="93" xr:uid="{ECA9D017-4D87-40CB-91C1-63B60AB72194}"/>
    <cellStyle name="Cellule liée" xfId="94" xr:uid="{F60A4DC0-566C-436F-8880-C78F29581F1F}"/>
    <cellStyle name="Check Cell 2" xfId="96" xr:uid="{E8D30D6E-3A5F-48BE-9ABB-A88D83BE0215}"/>
    <cellStyle name="Check Cell 3" xfId="95" xr:uid="{052670C0-9C59-4880-BBD7-79CC70AAFA9B}"/>
    <cellStyle name="Comma" xfId="1" builtinId="3"/>
    <cellStyle name="Comma 2" xfId="5" xr:uid="{4C91D802-9A73-421E-B195-14BB0B5615C1}"/>
    <cellStyle name="Commentaire" xfId="97" xr:uid="{530FD447-9524-4875-873A-447F1FC64CCA}"/>
    <cellStyle name="Commentaire 2" xfId="174" xr:uid="{B3D3F9AA-9C89-473B-B876-B5858E3A5BA0}"/>
    <cellStyle name="Commentaire 2 2" xfId="225" xr:uid="{8C9EAE68-12E7-4F6D-B44C-5888CD95222C}"/>
    <cellStyle name="Commentaire 3" xfId="187" xr:uid="{DFA3BEB9-D362-4F08-8DFA-BBB4855FFC95}"/>
    <cellStyle name="Commentaire 3 2" xfId="212" xr:uid="{C6168DA9-6A55-46D3-9B84-B84081FD6F46}"/>
    <cellStyle name="Commentaire 4" xfId="173" xr:uid="{96905239-2BF7-47CF-8960-71A1319CD299}"/>
    <cellStyle name="Commentaire 4 2" xfId="226" xr:uid="{09E0FB42-9A12-4677-97E9-663844A21A08}"/>
    <cellStyle name="Commentaire 5" xfId="249" xr:uid="{5AE51143-FFB0-4BC9-9489-A0BBD5818ACC}"/>
    <cellStyle name="Correcto" xfId="98" xr:uid="{6F989D2E-90CB-489C-BD46-00DC6FD8DE8A}"/>
    <cellStyle name="Encabez. 1" xfId="99" xr:uid="{8EC9FF30-C12E-4F83-BAB7-3C5CEE92A092}"/>
    <cellStyle name="Encabez. 2" xfId="100" xr:uid="{77238B6F-7056-4596-BF85-444C7E2E5C18}"/>
    <cellStyle name="Encabezado 3" xfId="101" xr:uid="{F82F9E0C-4B1A-44F2-973C-8B672F54F536}"/>
    <cellStyle name="Entrée" xfId="102" xr:uid="{1FE2FBB3-C1F0-4057-BA7B-8BD6A640E02A}"/>
    <cellStyle name="Entrée 2" xfId="172" xr:uid="{1DC79C01-406B-469C-B457-BEC502E980D0}"/>
    <cellStyle name="Entrée 2 2" xfId="227" xr:uid="{EBB7BF80-B93E-4AAD-88CD-D71C71BB8E55}"/>
    <cellStyle name="Entrée 3" xfId="188" xr:uid="{5D32292B-F9D2-4834-AE4F-A265EC58BE9C}"/>
    <cellStyle name="Entrée 3 2" xfId="211" xr:uid="{A388C976-10CC-47A4-89F4-1E09FDE5C945}"/>
    <cellStyle name="Entrée 4" xfId="171" xr:uid="{28A0FFC0-DF9A-4E86-809B-886C93CBB5E3}"/>
    <cellStyle name="Entrée 4 2" xfId="228" xr:uid="{732D97D5-9EDD-4CEF-94A1-F045176D34C5}"/>
    <cellStyle name="Entrée 5" xfId="248" xr:uid="{5125DF98-2B55-4C3A-A6FE-9C863512CCFD}"/>
    <cellStyle name="Explanatory Text 2" xfId="104" xr:uid="{D56AB71A-57DB-4467-B0AE-74CF809ADAE2}"/>
    <cellStyle name="Explanatory Text 3" xfId="103" xr:uid="{80E4B6A8-17E2-4291-B574-2170D59E383D}"/>
    <cellStyle name="Explicación" xfId="105" xr:uid="{3EFDE0FF-6285-4F93-B3FF-39BA1D0E76C5}"/>
    <cellStyle name="Good 2" xfId="107" xr:uid="{0321D724-C345-40A9-B7BD-31669F98A9AA}"/>
    <cellStyle name="Good 3" xfId="106" xr:uid="{866F5C61-5CF1-4B82-97DA-22F53B6F73C6}"/>
    <cellStyle name="Heading 1 2" xfId="109" xr:uid="{8281364F-19A3-413E-A95C-A9311D58ED2D}"/>
    <cellStyle name="Heading 1 3" xfId="108" xr:uid="{A1D637A6-2464-4575-841A-6A953393B1CF}"/>
    <cellStyle name="Heading 2 2" xfId="111" xr:uid="{70D26800-18B0-4A71-A7A8-BF99AA2BD712}"/>
    <cellStyle name="Heading 2 3" xfId="110" xr:uid="{83589E3F-9023-455F-90D1-8D54740A5609}"/>
    <cellStyle name="Heading 3 2" xfId="113" xr:uid="{7AD9DA12-C0FD-4A4C-BF8E-52CB4067C684}"/>
    <cellStyle name="Heading 3 3" xfId="112" xr:uid="{5574C137-29AF-4C67-9231-874ADAE6CB4A}"/>
    <cellStyle name="Heading 4 2" xfId="115" xr:uid="{8CE4BFDB-135C-4CC6-B1B6-F70F111F4593}"/>
    <cellStyle name="Heading 4 3" xfId="114" xr:uid="{5BB75A07-8EEE-472B-BAE8-C4DEFD07304A}"/>
    <cellStyle name="Input 2" xfId="117" xr:uid="{8D9A44C0-FDD9-4509-B425-C1CD88196672}"/>
    <cellStyle name="Input 2 2" xfId="169" xr:uid="{27E0A641-65AD-4252-80F9-B3C73D3A8C14}"/>
    <cellStyle name="Input 2 2 2" xfId="230" xr:uid="{88A7F5D7-CE25-4BEA-B549-2CB52E8F27A9}"/>
    <cellStyle name="Input 2 3" xfId="196" xr:uid="{D2C0A8E7-90AD-4602-9502-9E34C8CEF5D2}"/>
    <cellStyle name="Input 2 3 2" xfId="203" xr:uid="{B343D44C-E2B4-478E-BA3C-5C0630D51DCC}"/>
    <cellStyle name="Input 2 4" xfId="168" xr:uid="{3A52805B-0ADF-4BFA-8195-28CBBCAF780F}"/>
    <cellStyle name="Input 2 4 2" xfId="231" xr:uid="{09A6C8E0-AD25-4441-A2ED-70E2F00ABD64}"/>
    <cellStyle name="Input 2 5" xfId="255" xr:uid="{8833C97B-0A98-41FD-9463-6DA4F4FCA210}"/>
    <cellStyle name="Input 3" xfId="170" xr:uid="{4CE864DA-A13D-487C-A8B8-01142E5091B3}"/>
    <cellStyle name="Input 3 2" xfId="229" xr:uid="{BD7933B4-341F-4B69-879E-1C829DF1AE95}"/>
    <cellStyle name="Input 4" xfId="155" xr:uid="{1DC7F831-F7CD-4F9F-8BC8-8B418FD90A61}"/>
    <cellStyle name="Input 4 2" xfId="244" xr:uid="{450B3D66-D6B8-487D-BBF3-908E4426E473}"/>
    <cellStyle name="Input 5" xfId="156" xr:uid="{D95B4F2F-E5B2-46FD-BB35-BB48D4799C95}"/>
    <cellStyle name="Input 5 2" xfId="243" xr:uid="{C68CF053-0E2A-4E99-BFBF-5B7852173D2A}"/>
    <cellStyle name="Input 6" xfId="259" xr:uid="{3D84FA37-A243-4E71-9D26-9C614BFA9FA9}"/>
    <cellStyle name="Input 7" xfId="116" xr:uid="{402F3252-8202-42D2-A6E2-8D7D2590DA39}"/>
    <cellStyle name="Insatisfaisant" xfId="118" xr:uid="{921A6E76-31F2-4355-86CE-E7159A7107E9}"/>
    <cellStyle name="Linked Cell 2" xfId="120" xr:uid="{A2C7AEA6-F16A-4A65-A21E-992A533AF665}"/>
    <cellStyle name="Linked Cell 3" xfId="119" xr:uid="{0AA75DC9-5152-4A5E-B6D3-15A631C04684}"/>
    <cellStyle name="Millares 10" xfId="14" xr:uid="{37F71897-CA6A-4FB8-A18D-0156045ECF43}"/>
    <cellStyle name="Millares 11" xfId="15" xr:uid="{A7955141-BFF8-4109-9B27-CB6A31236E1D}"/>
    <cellStyle name="Millares 12" xfId="16" xr:uid="{A52D8D22-EAF3-4E51-8107-A89B375B75D5}"/>
    <cellStyle name="Millares 2" xfId="3" xr:uid="{2A530D21-4ADA-4020-9EB0-7DA157F29ED0}"/>
    <cellStyle name="Millares 2 2" xfId="7" xr:uid="{BB9C6D7C-891E-4701-82FC-AE5FB04A1441}"/>
    <cellStyle name="Millares 2 3" xfId="148" xr:uid="{C6FFABA4-7AA6-4A00-A212-54AA907AF538}"/>
    <cellStyle name="Millares 3" xfId="4" xr:uid="{5042809E-CDB3-4984-ADCC-EAF86B12C0A0}"/>
    <cellStyle name="Millares 3 2" xfId="8" xr:uid="{389A1A9A-A671-4892-95C8-C2C8F2747829}"/>
    <cellStyle name="Millares 3 3" xfId="150" xr:uid="{B429F68A-BD3E-4D56-8C5E-086011115FDB}"/>
    <cellStyle name="Millares 4" xfId="6" xr:uid="{E0499D7F-F062-445C-9259-48AF689606C3}"/>
    <cellStyle name="Millares 4 2" xfId="153" xr:uid="{DF848D92-759A-4468-9071-3CC9ADF4D8F2}"/>
    <cellStyle name="Millares 5" xfId="9" xr:uid="{C1E55FE9-3405-458F-821C-21D126827A5E}"/>
    <cellStyle name="Millares 6" xfId="10" xr:uid="{2B780941-16D5-433B-8BB9-53D07AC2244F}"/>
    <cellStyle name="Millares 7" xfId="11" xr:uid="{1618B507-6E4D-4F64-83CA-D750063694B8}"/>
    <cellStyle name="Millares 8" xfId="12" xr:uid="{66131705-EFF7-4E9A-B61E-507C9827FFAE}"/>
    <cellStyle name="Millares 9" xfId="13" xr:uid="{24A09A73-87D5-4E72-90C2-AB860742E2FC}"/>
    <cellStyle name="Neutral 2" xfId="121" xr:uid="{2F3C3A19-2CDF-424E-8AB6-F8660F6A8594}"/>
    <cellStyle name="Neutre" xfId="122" xr:uid="{5E029561-370E-4816-9DBE-056F63149380}"/>
    <cellStyle name="Normal" xfId="0" builtinId="0"/>
    <cellStyle name="Normal 13" xfId="152" xr:uid="{7DDCD2E9-F8F3-40C1-981C-AF1D1D62BD04}"/>
    <cellStyle name="Normal 2" xfId="123" xr:uid="{ED14B577-A61E-461E-92C2-EAEDA00BB7E1}"/>
    <cellStyle name="Normal 2 2" xfId="145" xr:uid="{3FB56DA9-C1EC-4C62-8128-D927B74F19D5}"/>
    <cellStyle name="Normal 3" xfId="124" xr:uid="{B61C7BFA-A74C-4928-AE36-ECD9641DA194}"/>
    <cellStyle name="Normal 4" xfId="18" xr:uid="{599CEF33-06C3-409C-AC37-65931C746458}"/>
    <cellStyle name="Normal 5" xfId="146" xr:uid="{4C4401DE-93F1-4257-8DE5-EE13510C98C9}"/>
    <cellStyle name="Normal 6" xfId="147" xr:uid="{4C9C2D8B-7ADB-4FD2-8236-081A31518A13}"/>
    <cellStyle name="Normal 7" xfId="149" xr:uid="{AF715DCC-7277-4151-AC98-1FDF24DE27FC}"/>
    <cellStyle name="Normal 8" xfId="151" xr:uid="{7161F067-6ECF-4339-AFF6-7A5F44C0E48C}"/>
    <cellStyle name="Normal 9" xfId="17" xr:uid="{6AF1412A-B24E-4E0D-9FC8-BBC181C7D46C}"/>
    <cellStyle name="Nota" xfId="125" xr:uid="{110E0600-D9A6-424B-AE0E-3357A2AE4D26}"/>
    <cellStyle name="Nota 2" xfId="167" xr:uid="{2E3DB0AB-1933-4720-ADA2-E41D8401D431}"/>
    <cellStyle name="Nota 2 2" xfId="232" xr:uid="{08A1B08D-4D88-4797-94B1-4EE8CCBF8899}"/>
    <cellStyle name="Nota 3" xfId="189" xr:uid="{729A6C01-D986-4B6A-9618-B68F78F08C1A}"/>
    <cellStyle name="Nota 3 2" xfId="210" xr:uid="{26DA23E7-BF0E-4CD2-995B-ED313BE3CAA8}"/>
    <cellStyle name="Nota 4" xfId="159" xr:uid="{CBD528F9-A7E0-4B54-ABA9-A9B8E0D26E15}"/>
    <cellStyle name="Nota 4 2" xfId="240" xr:uid="{129BFB40-DE85-4D8A-8B92-8E899497D7D5}"/>
    <cellStyle name="Nota 5" xfId="256" xr:uid="{CDC621DD-08D4-4168-93E2-44E938841BB1}"/>
    <cellStyle name="Note 2" xfId="127" xr:uid="{0264D9E4-02FD-4908-B109-E8B053292428}"/>
    <cellStyle name="Note 2 2" xfId="165" xr:uid="{2FFEE1D0-58E8-49B6-B3D9-6CFE624FFA16}"/>
    <cellStyle name="Note 2 2 2" xfId="234" xr:uid="{77DAFA98-A79B-4858-92A4-149E54E25AEE}"/>
    <cellStyle name="Note 2 3" xfId="191" xr:uid="{35FF60E6-268A-49D8-B405-EAC2990E4769}"/>
    <cellStyle name="Note 2 3 2" xfId="208" xr:uid="{B16E21B9-91C2-4CE7-B7AE-EB5DE4160B50}"/>
    <cellStyle name="Note 2 4" xfId="157" xr:uid="{444DABBD-0A4B-4FB3-8B65-47EA90E960B8}"/>
    <cellStyle name="Note 2 4 2" xfId="242" xr:uid="{5A7445F2-8BE6-4B0C-A2E4-727FC41E690E}"/>
    <cellStyle name="Note 2 5" xfId="254" xr:uid="{5148A8CF-BB02-4277-A140-0EF84D40DBF4}"/>
    <cellStyle name="Note 3" xfId="166" xr:uid="{DC2E1A2E-58E4-40CF-8B72-703C3FB759D4}"/>
    <cellStyle name="Note 3 2" xfId="233" xr:uid="{5D1C0E78-4BBA-4B65-A076-593D54D54048}"/>
    <cellStyle name="Note 4" xfId="190" xr:uid="{A2B5A775-46EE-43C6-8B09-2EDE48763722}"/>
    <cellStyle name="Note 4 2" xfId="209" xr:uid="{A0D6170C-B9CF-4CDD-B4F0-450F9EB3EA7E}"/>
    <cellStyle name="Note 5" xfId="158" xr:uid="{8335C6BA-9280-4105-9C6B-D1E9B540DB28}"/>
    <cellStyle name="Note 5 2" xfId="241" xr:uid="{39232B6B-00EF-457E-81BA-865F4AE5BC67}"/>
    <cellStyle name="Note 6" xfId="247" xr:uid="{5DE98FEB-2608-423A-AB32-64A0F5894DAF}"/>
    <cellStyle name="Note 7" xfId="126" xr:uid="{E557D75C-FC8C-4E88-B700-E46F66329B17}"/>
    <cellStyle name="Output 2" xfId="129" xr:uid="{EBE0C746-2544-4444-899A-0D71349B573F}"/>
    <cellStyle name="Output 2 2" xfId="163" xr:uid="{D161B45C-7F41-4692-9FED-C3ED5A210B75}"/>
    <cellStyle name="Output 2 2 2" xfId="236" xr:uid="{382C7E60-864B-4D57-8735-FFEE8B05E4F8}"/>
    <cellStyle name="Output 2 3" xfId="192" xr:uid="{E119D3F4-6299-4890-953A-A4B3F8778019}"/>
    <cellStyle name="Output 2 3 2" xfId="207" xr:uid="{175A82ED-B3E6-4C89-AE9B-17282618BF72}"/>
    <cellStyle name="Output 2 4" xfId="195" xr:uid="{54FBC0BE-83CF-44F4-BB06-C3E631CFB008}"/>
    <cellStyle name="Output 2 4 2" xfId="204" xr:uid="{482BBD94-BF14-4B74-9AD6-5FF76A213E93}"/>
    <cellStyle name="Output 2 5" xfId="257" xr:uid="{A242385B-EDB4-4984-8FBD-37502E665023}"/>
    <cellStyle name="Output 3" xfId="164" xr:uid="{2759EDEA-F264-46AA-9B90-4E56A408A9BF}"/>
    <cellStyle name="Output 3 2" xfId="235" xr:uid="{484BB7FA-DE9F-45B2-A3DA-E9FA889E9E56}"/>
    <cellStyle name="Output 4" xfId="197" xr:uid="{DFB31F89-5442-4EFC-9B42-B0FF19770380}"/>
    <cellStyle name="Output 4 2" xfId="202" xr:uid="{BCFD9610-88BC-42F5-8F84-C05F5C7AC598}"/>
    <cellStyle name="Output 5" xfId="194" xr:uid="{408008B5-D33C-4012-A3AC-61D8E93AB324}"/>
    <cellStyle name="Output 5 2" xfId="205" xr:uid="{E3115B66-70A1-4872-82B6-68D250DD4B6B}"/>
    <cellStyle name="Output 6" xfId="258" xr:uid="{0E045BD1-D599-471A-92A2-0EB1C4B04C1B}"/>
    <cellStyle name="Output 7" xfId="128" xr:uid="{441D679A-7228-439F-AE69-5A7FAE0782FD}"/>
    <cellStyle name="Percent" xfId="2" builtinId="5"/>
    <cellStyle name="Porcentaje 2" xfId="154" xr:uid="{3E25D3B8-1C00-4AF7-B676-419AA49402EB}"/>
    <cellStyle name="Porcentual 2" xfId="130" xr:uid="{C29DBA59-8085-43CC-B382-C8C7FEEDC444}"/>
    <cellStyle name="Satisfaisant" xfId="131" xr:uid="{18189B0E-984A-4F2F-BA97-94D6245DD4A7}"/>
    <cellStyle name="Sortie" xfId="132" xr:uid="{013568E8-805D-44BC-A7D1-03593A49A58C}"/>
    <cellStyle name="Sortie 2" xfId="161" xr:uid="{06B59586-A6DA-4901-98AD-32B1B1C0E973}"/>
    <cellStyle name="Sortie 2 2" xfId="238" xr:uid="{C5CBBDCA-D128-479C-A8A0-D4BD1813E83B}"/>
    <cellStyle name="Sortie 3" xfId="193" xr:uid="{AEAE2CAA-1A09-46A4-92A3-8779C90AC6B2}"/>
    <cellStyle name="Sortie 3 2" xfId="206" xr:uid="{853D1AAB-8FD3-4D19-B1B6-B920EC166CD9}"/>
    <cellStyle name="Sortie 4" xfId="162" xr:uid="{1A48E097-CFCF-45D8-A7BD-2C35DC923C86}"/>
    <cellStyle name="Sortie 4 2" xfId="237" xr:uid="{763FD962-1316-4784-84F3-724D2D7142AB}"/>
    <cellStyle name="Sortie 5" xfId="246" xr:uid="{5C45E07A-0363-419F-A0C3-A73D8FC13BF4}"/>
    <cellStyle name="Texte explicatif" xfId="133" xr:uid="{C77B17DD-6691-421D-93B7-CFF1C6AEB05B}"/>
    <cellStyle name="Title 2" xfId="135" xr:uid="{4FD64752-EF9A-4E83-A1F4-111409FA2752}"/>
    <cellStyle name="Title 3" xfId="134" xr:uid="{AEB5EABE-5918-44F7-8ECD-05A2FC942320}"/>
    <cellStyle name="Titre" xfId="136" xr:uid="{67978627-2A31-43AA-AA8F-793868612FC0}"/>
    <cellStyle name="Titre 1" xfId="137" xr:uid="{C6BA0CA9-A7CF-4A15-85C1-201268487BFC}"/>
    <cellStyle name="Titre 2" xfId="138" xr:uid="{78F38964-CDAA-4624-BF33-56CBAC430F76}"/>
    <cellStyle name="Titre 3" xfId="139" xr:uid="{F7DA4A3D-0275-480C-9552-77921E629F39}"/>
    <cellStyle name="Titre 4" xfId="140" xr:uid="{2598222B-C777-49B2-81C4-91D17DC06A69}"/>
    <cellStyle name="Total 2" xfId="141" xr:uid="{E342D6AB-6DB9-4CE4-A02D-C615720C8824}"/>
    <cellStyle name="Total 2 2" xfId="160" xr:uid="{69CCDA3D-BD1E-4F32-9B42-9339BE64FFE7}"/>
    <cellStyle name="Total 2 2 2" xfId="239" xr:uid="{0EF56192-5FD2-4918-BC96-FA9EBB224277}"/>
    <cellStyle name="Total 2 3" xfId="198" xr:uid="{7322687D-B479-492E-ACF3-3574A80EE0D5}"/>
    <cellStyle name="Total 2 3 2" xfId="201" xr:uid="{21960FD0-0B09-4111-BBDB-64DD8F582ACE}"/>
    <cellStyle name="Total 2 4" xfId="199" xr:uid="{B4255F6C-3565-4E18-BB23-8FBE49267967}"/>
    <cellStyle name="Total 2 4 2" xfId="200" xr:uid="{05211AE4-5D88-46E3-BEFB-FEAC4CCDC27B}"/>
    <cellStyle name="Total 2 5" xfId="245" xr:uid="{223670C2-5C84-41D6-BF4C-D0BDAEA14074}"/>
    <cellStyle name="Vérification" xfId="142" xr:uid="{939B8C4C-C3E4-451A-A037-804EAE7F207F}"/>
    <cellStyle name="Warning Text 2" xfId="144" xr:uid="{ECD0CD1E-D9D5-485E-A63B-63E92701302C}"/>
    <cellStyle name="Warning Text 3" xfId="143" xr:uid="{794EE138-3265-4E3D-8462-67624CF2F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95C7-EAE7-4D79-9C33-34D5B99FCCD3}">
  <dimension ref="B2:C2"/>
  <sheetViews>
    <sheetView tabSelected="1" workbookViewId="0">
      <selection activeCell="B12" sqref="B12"/>
    </sheetView>
  </sheetViews>
  <sheetFormatPr defaultRowHeight="14.75" x14ac:dyDescent="0.75"/>
  <cols>
    <col min="2" max="2" width="50.54296875" bestFit="1" customWidth="1"/>
  </cols>
  <sheetData>
    <row r="2" spans="2:3" x14ac:dyDescent="0.75">
      <c r="B2" s="3" t="s">
        <v>43</v>
      </c>
      <c r="C2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B9FB-4BBB-4BFB-88E1-930E6B01BE5C}">
  <dimension ref="A1:AL25"/>
  <sheetViews>
    <sheetView zoomScale="68" zoomScaleNormal="6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5" sqref="S5:AK31"/>
    </sheetView>
  </sheetViews>
  <sheetFormatPr defaultColWidth="10.86328125" defaultRowHeight="24" customHeight="1" x14ac:dyDescent="0.75"/>
  <cols>
    <col min="1" max="1" width="132.7265625" bestFit="1" customWidth="1"/>
    <col min="2" max="2" width="10.81640625" bestFit="1" customWidth="1"/>
    <col min="3" max="3" width="7.453125" bestFit="1" customWidth="1"/>
    <col min="4" max="4" width="12.36328125" bestFit="1" customWidth="1"/>
    <col min="5" max="5" width="7.453125" bestFit="1" customWidth="1"/>
    <col min="6" max="6" width="10.81640625" bestFit="1" customWidth="1"/>
    <col min="7" max="7" width="7.453125" bestFit="1" customWidth="1"/>
    <col min="8" max="8" width="10.81640625" bestFit="1" customWidth="1"/>
    <col min="9" max="9" width="7.453125" bestFit="1" customWidth="1"/>
    <col min="10" max="10" width="10.81640625" bestFit="1" customWidth="1"/>
    <col min="11" max="11" width="7.453125" bestFit="1" customWidth="1"/>
    <col min="12" max="12" width="9.81640625" bestFit="1" customWidth="1"/>
    <col min="13" max="13" width="7.453125" bestFit="1" customWidth="1"/>
    <col min="14" max="14" width="10.81640625" bestFit="1" customWidth="1"/>
    <col min="15" max="15" width="7.453125" bestFit="1" customWidth="1"/>
    <col min="16" max="16" width="10.81640625" bestFit="1" customWidth="1"/>
    <col min="17" max="17" width="7.453125" bestFit="1" customWidth="1"/>
    <col min="18" max="18" width="10.81640625" bestFit="1" customWidth="1"/>
    <col min="19" max="19" width="7.453125" bestFit="1" customWidth="1"/>
    <col min="20" max="20" width="12.36328125" bestFit="1" customWidth="1"/>
    <col min="21" max="21" width="7.453125" bestFit="1" customWidth="1"/>
    <col min="22" max="22" width="10.81640625" bestFit="1" customWidth="1"/>
    <col min="23" max="23" width="7.453125" bestFit="1" customWidth="1"/>
    <col min="24" max="24" width="10.81640625" bestFit="1" customWidth="1"/>
    <col min="25" max="25" width="7.453125" bestFit="1" customWidth="1"/>
    <col min="26" max="26" width="10.81640625" bestFit="1" customWidth="1"/>
    <col min="27" max="27" width="7.453125" bestFit="1" customWidth="1"/>
    <col min="28" max="28" width="10.81640625" bestFit="1" customWidth="1"/>
    <col min="29" max="29" width="7.453125" bestFit="1" customWidth="1"/>
    <col min="30" max="30" width="10.81640625" bestFit="1" customWidth="1"/>
    <col min="31" max="31" width="7.453125" bestFit="1" customWidth="1"/>
    <col min="32" max="32" width="10.81640625" bestFit="1" customWidth="1"/>
    <col min="33" max="33" width="7.453125" bestFit="1" customWidth="1"/>
    <col min="34" max="34" width="10.81640625" bestFit="1" customWidth="1"/>
    <col min="35" max="35" width="7.453125" bestFit="1" customWidth="1"/>
    <col min="36" max="36" width="12.36328125" bestFit="1" customWidth="1"/>
    <col min="37" max="37" width="6.81640625" bestFit="1" customWidth="1"/>
    <col min="38" max="38" width="4.26953125" bestFit="1" customWidth="1"/>
    <col min="41" max="41" width="32" customWidth="1"/>
  </cols>
  <sheetData>
    <row r="1" spans="1:38" s="3" customFormat="1" ht="24" customHeight="1" x14ac:dyDescent="0.75">
      <c r="A1" s="14"/>
      <c r="B1" s="46" t="s">
        <v>19</v>
      </c>
      <c r="C1" s="46"/>
      <c r="D1" s="47" t="s">
        <v>20</v>
      </c>
      <c r="E1" s="47"/>
      <c r="F1" s="46" t="s">
        <v>22</v>
      </c>
      <c r="G1" s="46"/>
      <c r="H1" s="46" t="s">
        <v>23</v>
      </c>
      <c r="I1" s="46"/>
      <c r="J1" s="46" t="s">
        <v>25</v>
      </c>
      <c r="K1" s="46"/>
      <c r="L1" s="46" t="s">
        <v>26</v>
      </c>
      <c r="M1" s="46"/>
      <c r="N1" s="46" t="s">
        <v>27</v>
      </c>
      <c r="O1" s="46"/>
      <c r="P1" s="46" t="s">
        <v>28</v>
      </c>
      <c r="Q1" s="46"/>
      <c r="R1" s="46" t="s">
        <v>29</v>
      </c>
      <c r="S1" s="46"/>
      <c r="T1" s="45" t="s">
        <v>30</v>
      </c>
      <c r="U1" s="45"/>
      <c r="V1" s="46" t="s">
        <v>37</v>
      </c>
      <c r="W1" s="46"/>
      <c r="X1" s="46" t="s">
        <v>31</v>
      </c>
      <c r="Y1" s="46"/>
      <c r="Z1" s="46" t="s">
        <v>32</v>
      </c>
      <c r="AA1" s="46"/>
      <c r="AB1" s="46" t="s">
        <v>33</v>
      </c>
      <c r="AC1" s="46"/>
      <c r="AD1" s="46" t="s">
        <v>34</v>
      </c>
      <c r="AE1" s="46"/>
      <c r="AF1" s="46" t="s">
        <v>35</v>
      </c>
      <c r="AG1" s="46"/>
      <c r="AH1" s="46" t="s">
        <v>36</v>
      </c>
      <c r="AI1" s="46"/>
      <c r="AJ1" s="45" t="s">
        <v>41</v>
      </c>
      <c r="AK1" s="45"/>
    </row>
    <row r="2" spans="1:38" ht="24" customHeight="1" x14ac:dyDescent="0.75">
      <c r="A2" s="15" t="s">
        <v>0</v>
      </c>
      <c r="B2" s="16" t="s">
        <v>24</v>
      </c>
      <c r="C2" s="16" t="s">
        <v>21</v>
      </c>
      <c r="D2" s="16" t="s">
        <v>24</v>
      </c>
      <c r="E2" s="1" t="s">
        <v>21</v>
      </c>
      <c r="F2" s="16" t="s">
        <v>24</v>
      </c>
      <c r="G2" s="2" t="s">
        <v>21</v>
      </c>
      <c r="H2" s="16" t="s">
        <v>24</v>
      </c>
      <c r="I2" s="2" t="s">
        <v>21</v>
      </c>
      <c r="J2" s="16" t="s">
        <v>24</v>
      </c>
      <c r="K2" s="1" t="s">
        <v>21</v>
      </c>
      <c r="L2" s="16" t="s">
        <v>24</v>
      </c>
      <c r="M2" s="1" t="s">
        <v>21</v>
      </c>
      <c r="N2" s="16" t="s">
        <v>24</v>
      </c>
      <c r="O2" s="1" t="s">
        <v>21</v>
      </c>
      <c r="P2" s="16" t="s">
        <v>24</v>
      </c>
      <c r="Q2" s="1" t="s">
        <v>21</v>
      </c>
      <c r="R2" s="16" t="s">
        <v>24</v>
      </c>
      <c r="S2" s="1" t="s">
        <v>21</v>
      </c>
      <c r="T2" s="16" t="s">
        <v>24</v>
      </c>
      <c r="U2" s="1" t="s">
        <v>21</v>
      </c>
      <c r="V2" s="17" t="s">
        <v>24</v>
      </c>
      <c r="W2" s="18" t="s">
        <v>21</v>
      </c>
      <c r="X2" s="17" t="s">
        <v>24</v>
      </c>
      <c r="Y2" s="18" t="s">
        <v>21</v>
      </c>
      <c r="Z2" s="19" t="s">
        <v>24</v>
      </c>
      <c r="AA2" s="18" t="s">
        <v>21</v>
      </c>
      <c r="AB2" s="17" t="s">
        <v>24</v>
      </c>
      <c r="AC2" s="18" t="s">
        <v>21</v>
      </c>
      <c r="AD2" s="17" t="s">
        <v>24</v>
      </c>
      <c r="AE2" s="18" t="s">
        <v>21</v>
      </c>
      <c r="AF2" s="17" t="s">
        <v>24</v>
      </c>
      <c r="AG2" s="18" t="s">
        <v>21</v>
      </c>
      <c r="AH2" s="17" t="s">
        <v>24</v>
      </c>
      <c r="AI2" s="18" t="s">
        <v>21</v>
      </c>
      <c r="AJ2" s="17" t="s">
        <v>24</v>
      </c>
      <c r="AK2" s="18" t="s">
        <v>21</v>
      </c>
    </row>
    <row r="3" spans="1:38" ht="24" customHeight="1" x14ac:dyDescent="0.75">
      <c r="A3" s="20" t="s">
        <v>4</v>
      </c>
      <c r="B3" s="21">
        <v>25000000</v>
      </c>
      <c r="C3" s="2">
        <f>+B3/$B$22</f>
        <v>0.1122946264267566</v>
      </c>
      <c r="D3" s="21">
        <v>56200000</v>
      </c>
      <c r="E3" s="2">
        <f>+D3/$D$22</f>
        <v>8.0560255435151717E-2</v>
      </c>
      <c r="F3" s="21">
        <v>59495820</v>
      </c>
      <c r="G3" s="2">
        <f>+F3/$F$22</f>
        <v>0.24313779741499308</v>
      </c>
      <c r="H3" s="21">
        <v>0</v>
      </c>
      <c r="I3" s="2">
        <f>+H3/$H$22</f>
        <v>0</v>
      </c>
      <c r="J3" s="22">
        <v>700000</v>
      </c>
      <c r="K3" s="4">
        <f>J3/$J$22</f>
        <v>6.1096685504811368E-3</v>
      </c>
      <c r="L3" s="9">
        <v>29315960</v>
      </c>
      <c r="M3" s="4">
        <f>L3/$L$22</f>
        <v>0.36678244584826264</v>
      </c>
      <c r="N3" s="5">
        <v>43100000.200000003</v>
      </c>
      <c r="O3" s="6">
        <f>N3/$N$22</f>
        <v>0.55627812670778432</v>
      </c>
      <c r="P3" s="5">
        <v>16279070</v>
      </c>
      <c r="Q3" s="4">
        <f>P3/$P$22</f>
        <v>0.18232929914179932</v>
      </c>
      <c r="R3" s="5">
        <v>90849440</v>
      </c>
      <c r="S3" s="4">
        <f>R3/$R$22</f>
        <v>0.25545025509082181</v>
      </c>
      <c r="T3" s="5">
        <v>101235129.91</v>
      </c>
      <c r="U3" s="6">
        <f>T3/$T$22</f>
        <v>0.17903808929075016</v>
      </c>
      <c r="V3" s="22">
        <v>0</v>
      </c>
      <c r="W3" s="11">
        <f>V3/$V$22</f>
        <v>0</v>
      </c>
      <c r="X3" s="10">
        <v>106629400</v>
      </c>
      <c r="Y3" s="11">
        <f>X3/$X$22</f>
        <v>0.2643861015885075</v>
      </c>
      <c r="Z3" s="10">
        <v>26250000</v>
      </c>
      <c r="AA3" s="11">
        <f>Z3/$Z$22</f>
        <v>0.27969266862395559</v>
      </c>
      <c r="AB3" s="10">
        <v>24000000</v>
      </c>
      <c r="AC3" s="11">
        <f>AB3/$AB$22</f>
        <v>0.49483005680236691</v>
      </c>
      <c r="AD3" s="10">
        <v>49050000</v>
      </c>
      <c r="AE3" s="11">
        <f>AD3/$AD$22</f>
        <v>0.30334339629358342</v>
      </c>
      <c r="AF3" s="10">
        <v>15261087</v>
      </c>
      <c r="AG3" s="11">
        <f>AF3/$AF$22</f>
        <v>0.31723629044401852</v>
      </c>
      <c r="AH3" s="10">
        <v>24624275.5</v>
      </c>
      <c r="AI3" s="11">
        <f>AH3/$AH$22</f>
        <v>0.23089832089085505</v>
      </c>
      <c r="AJ3" s="23">
        <f t="shared" ref="AJ3:AJ14" si="0">AH3+AF3+AD3+AB3+Z3+X3+V3+T3+R3+P3+N3+L3+J3+H3+F3+D3+B3</f>
        <v>667990182.6099999</v>
      </c>
      <c r="AK3" s="24">
        <f>AJ3/AJ22</f>
        <v>0.18651870117643948</v>
      </c>
    </row>
    <row r="4" spans="1:38" ht="24" customHeight="1" x14ac:dyDescent="0.75">
      <c r="A4" s="20" t="s">
        <v>5</v>
      </c>
      <c r="B4" s="21">
        <v>0</v>
      </c>
      <c r="C4" s="2">
        <f>+B4/$B$22</f>
        <v>0</v>
      </c>
      <c r="D4" s="21">
        <f>163704126+133844232</f>
        <v>297548358</v>
      </c>
      <c r="E4" s="2">
        <f>+D4/$D$22</f>
        <v>0.42652262855498169</v>
      </c>
      <c r="F4" s="21">
        <v>54056920</v>
      </c>
      <c r="G4" s="2">
        <f>+F4/$F$22</f>
        <v>0.2209109894415858</v>
      </c>
      <c r="H4" s="21">
        <v>16081571</v>
      </c>
      <c r="I4" s="2">
        <f>+H4/$H$22</f>
        <v>0.2468225355262724</v>
      </c>
      <c r="J4" s="25">
        <v>14145000</v>
      </c>
      <c r="K4" s="4">
        <f>J4/$J$22</f>
        <v>0.12345894520936525</v>
      </c>
      <c r="L4" s="9">
        <v>12750000</v>
      </c>
      <c r="M4" s="4">
        <f>L4/$L$22</f>
        <v>0.15951980370301189</v>
      </c>
      <c r="N4" s="5">
        <v>6915000.0499999998</v>
      </c>
      <c r="O4" s="6">
        <f>N4/$N$22</f>
        <v>8.9249727520841982E-2</v>
      </c>
      <c r="P4" s="5">
        <v>9856974</v>
      </c>
      <c r="Q4" s="4">
        <f>P4/$P$22</f>
        <v>0.11040035831770108</v>
      </c>
      <c r="R4" s="5">
        <v>90009920</v>
      </c>
      <c r="S4" s="4">
        <f>R4/$R$22</f>
        <v>0.25308969460576164</v>
      </c>
      <c r="T4" s="5">
        <v>119757695.16</v>
      </c>
      <c r="U4" s="6">
        <f>T4/$T$22</f>
        <v>0.21179593426088503</v>
      </c>
      <c r="V4" s="22">
        <v>50000000</v>
      </c>
      <c r="W4" s="11">
        <f>V4/$V$22</f>
        <v>0.24177949709864605</v>
      </c>
      <c r="X4" s="10">
        <v>67500000</v>
      </c>
      <c r="Y4" s="11">
        <f>X4/$X$22</f>
        <v>0.1673653031642704</v>
      </c>
      <c r="Z4" s="10">
        <v>17500000</v>
      </c>
      <c r="AA4" s="11">
        <f>Z4/$Z$22</f>
        <v>0.18646177908263706</v>
      </c>
      <c r="AB4" s="10">
        <v>0</v>
      </c>
      <c r="AC4" s="11">
        <f>AB4/$AB$22</f>
        <v>0</v>
      </c>
      <c r="AD4" s="10">
        <v>35700000</v>
      </c>
      <c r="AE4" s="11">
        <f>AD4/$AD$22</f>
        <v>0.22078204378554392</v>
      </c>
      <c r="AF4" s="10">
        <v>3863567</v>
      </c>
      <c r="AG4" s="11">
        <f>AF4/$AF$22</f>
        <v>8.0312998868424329E-2</v>
      </c>
      <c r="AH4" s="10">
        <v>40023143.829999998</v>
      </c>
      <c r="AI4" s="11">
        <f>AH4/$AH$22</f>
        <v>0.37529131393612719</v>
      </c>
      <c r="AJ4" s="23">
        <f t="shared" si="0"/>
        <v>835708149.03999996</v>
      </c>
      <c r="AK4" s="24">
        <f>AJ4/$AJ$22</f>
        <v>0.23334953503727382</v>
      </c>
      <c r="AL4" s="42"/>
    </row>
    <row r="5" spans="1:38" s="3" customFormat="1" ht="24" customHeight="1" x14ac:dyDescent="0.75">
      <c r="A5" s="26" t="s">
        <v>38</v>
      </c>
      <c r="B5" s="27">
        <f>SUM(B3:B4)</f>
        <v>25000000</v>
      </c>
      <c r="C5" s="7">
        <f t="shared" ref="C5:AI5" si="1">SUM(C3:C4)</f>
        <v>0.1122946264267566</v>
      </c>
      <c r="D5" s="27">
        <f>SUM(D3:D4)</f>
        <v>353748358</v>
      </c>
      <c r="E5" s="13">
        <f t="shared" si="1"/>
        <v>0.50708288399013335</v>
      </c>
      <c r="F5" s="27">
        <f t="shared" si="1"/>
        <v>113552740</v>
      </c>
      <c r="G5" s="13">
        <f t="shared" si="1"/>
        <v>0.46404878685657891</v>
      </c>
      <c r="H5" s="27">
        <f t="shared" si="1"/>
        <v>16081571</v>
      </c>
      <c r="I5" s="7">
        <f t="shared" si="1"/>
        <v>0.2468225355262724</v>
      </c>
      <c r="J5" s="27">
        <f t="shared" si="1"/>
        <v>14845000</v>
      </c>
      <c r="K5" s="7">
        <f t="shared" si="1"/>
        <v>0.12956861375984638</v>
      </c>
      <c r="L5" s="27">
        <f t="shared" si="1"/>
        <v>42065960</v>
      </c>
      <c r="M5" s="7">
        <f t="shared" si="1"/>
        <v>0.52630224955127458</v>
      </c>
      <c r="N5" s="27">
        <f t="shared" si="1"/>
        <v>50015000.25</v>
      </c>
      <c r="O5" s="7">
        <f t="shared" si="1"/>
        <v>0.64552785422862624</v>
      </c>
      <c r="P5" s="27">
        <f t="shared" si="1"/>
        <v>26136044</v>
      </c>
      <c r="Q5" s="7">
        <f t="shared" si="1"/>
        <v>0.29272965745950041</v>
      </c>
      <c r="R5" s="27">
        <f t="shared" si="1"/>
        <v>180859360</v>
      </c>
      <c r="S5" s="7">
        <f t="shared" si="1"/>
        <v>0.50853994969658345</v>
      </c>
      <c r="T5" s="27">
        <f t="shared" si="1"/>
        <v>220992825.06999999</v>
      </c>
      <c r="U5" s="7">
        <f t="shared" si="1"/>
        <v>0.39083402355163521</v>
      </c>
      <c r="V5" s="28">
        <f t="shared" si="1"/>
        <v>50000000</v>
      </c>
      <c r="W5" s="29">
        <f t="shared" si="1"/>
        <v>0.24177949709864605</v>
      </c>
      <c r="X5" s="28">
        <f t="shared" si="1"/>
        <v>174129400</v>
      </c>
      <c r="Y5" s="29">
        <f t="shared" si="1"/>
        <v>0.4317514047527779</v>
      </c>
      <c r="Z5" s="28">
        <f t="shared" si="1"/>
        <v>43750000</v>
      </c>
      <c r="AA5" s="29">
        <f t="shared" si="1"/>
        <v>0.46615444770659265</v>
      </c>
      <c r="AB5" s="28">
        <f t="shared" si="1"/>
        <v>24000000</v>
      </c>
      <c r="AC5" s="29">
        <f t="shared" si="1"/>
        <v>0.49483005680236691</v>
      </c>
      <c r="AD5" s="28">
        <f t="shared" si="1"/>
        <v>84750000</v>
      </c>
      <c r="AE5" s="29">
        <f t="shared" si="1"/>
        <v>0.52412544007912731</v>
      </c>
      <c r="AF5" s="28">
        <f t="shared" si="1"/>
        <v>19124654</v>
      </c>
      <c r="AG5" s="29">
        <f t="shared" si="1"/>
        <v>0.39754928931244282</v>
      </c>
      <c r="AH5" s="28">
        <f t="shared" si="1"/>
        <v>64647419.329999998</v>
      </c>
      <c r="AI5" s="29">
        <f t="shared" si="1"/>
        <v>0.60618963482698218</v>
      </c>
      <c r="AJ5" s="30">
        <f t="shared" si="0"/>
        <v>1503698331.6500001</v>
      </c>
      <c r="AK5" s="31">
        <f t="shared" ref="AK5:AK21" si="2">AJ5/$AJ$22</f>
        <v>0.41986823621371339</v>
      </c>
    </row>
    <row r="6" spans="1:38" ht="24" customHeight="1" x14ac:dyDescent="0.75">
      <c r="A6" s="32" t="s">
        <v>7</v>
      </c>
      <c r="B6" s="21">
        <v>57500000</v>
      </c>
      <c r="C6" s="2">
        <f>+B6/$B$22</f>
        <v>0.2582776407815402</v>
      </c>
      <c r="D6" s="21">
        <v>130000000</v>
      </c>
      <c r="E6" s="2">
        <f t="shared" ref="E6:E14" si="3">+D6/$D$22</f>
        <v>0.18634934531262853</v>
      </c>
      <c r="F6" s="21">
        <v>0</v>
      </c>
      <c r="G6" s="2">
        <f t="shared" ref="G6:G14" si="4">+F6/$F$22</f>
        <v>0</v>
      </c>
      <c r="H6" s="21">
        <v>3604652</v>
      </c>
      <c r="I6" s="2">
        <f t="shared" ref="I6:I14" si="5">+H6/$H$22</f>
        <v>5.5324778053701895E-2</v>
      </c>
      <c r="J6" s="22">
        <v>20625000</v>
      </c>
      <c r="K6" s="4">
        <f t="shared" ref="K6:K14" si="6">J6/$J$22</f>
        <v>0.18001701979096205</v>
      </c>
      <c r="L6" s="9">
        <v>8500000</v>
      </c>
      <c r="M6" s="4">
        <f t="shared" ref="M6:M14" si="7">L6/$L$22</f>
        <v>0.10634653580200792</v>
      </c>
      <c r="N6" s="5">
        <v>24500001</v>
      </c>
      <c r="O6" s="6">
        <f t="shared" ref="O6:O14" si="8">N6/$N$22</f>
        <v>0.31621379576278613</v>
      </c>
      <c r="P6" s="5">
        <v>17441860</v>
      </c>
      <c r="Q6" s="4">
        <f t="shared" ref="Q6:Q14" si="9">P6/$P$22</f>
        <v>0.19535281250890768</v>
      </c>
      <c r="R6" s="5">
        <v>90008000</v>
      </c>
      <c r="S6" s="4">
        <f t="shared" ref="S6:S14" si="10">R6/$R$22</f>
        <v>0.25308429595399479</v>
      </c>
      <c r="T6" s="5">
        <v>90216486.030000001</v>
      </c>
      <c r="U6" s="6">
        <f t="shared" ref="U6:U14" si="11">T6/$T$22</f>
        <v>0.1595512081201107</v>
      </c>
      <c r="V6" s="22">
        <v>0</v>
      </c>
      <c r="W6" s="11">
        <f t="shared" ref="W6:W14" si="12">V6/$V$22</f>
        <v>0</v>
      </c>
      <c r="X6" s="10">
        <v>50625000</v>
      </c>
      <c r="Y6" s="11">
        <f t="shared" ref="Y6:Y14" si="13">X6/$X$22</f>
        <v>0.12552397737320281</v>
      </c>
      <c r="Z6" s="10">
        <v>7600000</v>
      </c>
      <c r="AA6" s="11">
        <f t="shared" ref="AA6:AA14" si="14">Z6/$Z$22</f>
        <v>8.0977686915888095E-2</v>
      </c>
      <c r="AB6" s="10">
        <v>0</v>
      </c>
      <c r="AC6" s="11">
        <f t="shared" ref="AC6:AC14" si="15">AB6/$AB$22</f>
        <v>0</v>
      </c>
      <c r="AD6" s="10">
        <v>18900000</v>
      </c>
      <c r="AE6" s="11">
        <f t="shared" ref="AE6:AE14" si="16">AD6/$AD$22</f>
        <v>0.11688461141587618</v>
      </c>
      <c r="AF6" s="10">
        <v>9272560</v>
      </c>
      <c r="AG6" s="11">
        <f t="shared" ref="AG6:AG14" si="17">AF6/$AF$22</f>
        <v>0.19275118065440477</v>
      </c>
      <c r="AH6" s="10">
        <v>19333333</v>
      </c>
      <c r="AI6" s="11">
        <f t="shared" ref="AI6:AI14" si="18">AH6/$AH$22</f>
        <v>0.18128590735283795</v>
      </c>
      <c r="AJ6" s="23">
        <f t="shared" si="0"/>
        <v>548126892.02999997</v>
      </c>
      <c r="AK6" s="24">
        <f t="shared" si="2"/>
        <v>0.15305002774420057</v>
      </c>
      <c r="AL6" s="42"/>
    </row>
    <row r="7" spans="1:38" ht="24" customHeight="1" x14ac:dyDescent="0.75">
      <c r="A7" s="33" t="s">
        <v>8</v>
      </c>
      <c r="B7" s="21">
        <v>0</v>
      </c>
      <c r="C7" s="2">
        <f t="shared" ref="C7:C14" si="19">+B7/$B$22</f>
        <v>0</v>
      </c>
      <c r="D7" s="21">
        <v>0</v>
      </c>
      <c r="E7" s="2">
        <f t="shared" si="3"/>
        <v>0</v>
      </c>
      <c r="F7" s="21">
        <v>2174300</v>
      </c>
      <c r="G7" s="2">
        <f t="shared" si="4"/>
        <v>8.8855740272076166E-3</v>
      </c>
      <c r="H7" s="21">
        <v>321751</v>
      </c>
      <c r="I7" s="2">
        <f t="shared" si="5"/>
        <v>4.9382860435783086E-3</v>
      </c>
      <c r="J7" s="25">
        <v>0</v>
      </c>
      <c r="K7" s="4">
        <f t="shared" si="6"/>
        <v>0</v>
      </c>
      <c r="L7" s="25">
        <v>0</v>
      </c>
      <c r="M7" s="4">
        <f t="shared" si="7"/>
        <v>0</v>
      </c>
      <c r="N7" s="5">
        <v>0</v>
      </c>
      <c r="O7" s="6">
        <f t="shared" si="8"/>
        <v>0</v>
      </c>
      <c r="P7" s="5">
        <v>0</v>
      </c>
      <c r="Q7" s="4">
        <f t="shared" si="9"/>
        <v>0</v>
      </c>
      <c r="R7" s="5">
        <v>1796000</v>
      </c>
      <c r="S7" s="4">
        <f t="shared" si="10"/>
        <v>5.0499888402516955E-3</v>
      </c>
      <c r="T7" s="5">
        <v>0</v>
      </c>
      <c r="U7" s="6">
        <f t="shared" si="11"/>
        <v>0</v>
      </c>
      <c r="V7" s="22">
        <v>0</v>
      </c>
      <c r="W7" s="11">
        <f t="shared" si="12"/>
        <v>0</v>
      </c>
      <c r="X7" s="10">
        <v>1200000</v>
      </c>
      <c r="Y7" s="11">
        <f t="shared" si="13"/>
        <v>2.9753831673648072E-3</v>
      </c>
      <c r="Z7" s="10">
        <v>0</v>
      </c>
      <c r="AA7" s="11">
        <f t="shared" si="14"/>
        <v>0</v>
      </c>
      <c r="AB7" s="22">
        <v>694000</v>
      </c>
      <c r="AC7" s="11">
        <f t="shared" si="15"/>
        <v>1.4308835809201777E-2</v>
      </c>
      <c r="AD7" s="10">
        <v>0</v>
      </c>
      <c r="AE7" s="11">
        <f t="shared" si="16"/>
        <v>0</v>
      </c>
      <c r="AF7" s="10">
        <v>0</v>
      </c>
      <c r="AG7" s="11">
        <f t="shared" si="17"/>
        <v>0</v>
      </c>
      <c r="AH7" s="10">
        <v>150000</v>
      </c>
      <c r="AI7" s="11">
        <f t="shared" si="18"/>
        <v>1.4065286157811327E-3</v>
      </c>
      <c r="AJ7" s="23">
        <f t="shared" si="0"/>
        <v>6336051</v>
      </c>
      <c r="AK7" s="24">
        <f t="shared" si="2"/>
        <v>1.7691757062807904E-3</v>
      </c>
    </row>
    <row r="8" spans="1:38" ht="24" customHeight="1" x14ac:dyDescent="0.75">
      <c r="A8" s="33" t="s">
        <v>9</v>
      </c>
      <c r="B8" s="21">
        <v>0</v>
      </c>
      <c r="C8" s="2">
        <f t="shared" si="19"/>
        <v>0</v>
      </c>
      <c r="D8" s="21">
        <v>14950000</v>
      </c>
      <c r="E8" s="2">
        <f t="shared" si="3"/>
        <v>2.1430174710952283E-2</v>
      </c>
      <c r="F8" s="21">
        <v>2700000</v>
      </c>
      <c r="G8" s="2">
        <f t="shared" si="4"/>
        <v>1.1033918904226909E-2</v>
      </c>
      <c r="H8" s="21">
        <v>1287621</v>
      </c>
      <c r="I8" s="2">
        <f t="shared" si="5"/>
        <v>1.9762613989446329E-2</v>
      </c>
      <c r="J8" s="25">
        <v>0</v>
      </c>
      <c r="K8" s="4">
        <f t="shared" si="6"/>
        <v>0</v>
      </c>
      <c r="L8" s="9">
        <v>2820000</v>
      </c>
      <c r="M8" s="4">
        <f t="shared" si="7"/>
        <v>3.528202717196028E-2</v>
      </c>
      <c r="N8" s="5">
        <v>1000000</v>
      </c>
      <c r="O8" s="6">
        <f t="shared" si="8"/>
        <v>1.2906685014534741E-2</v>
      </c>
      <c r="P8" s="5">
        <v>0</v>
      </c>
      <c r="Q8" s="4">
        <f t="shared" si="9"/>
        <v>0</v>
      </c>
      <c r="R8" s="5">
        <v>5704000</v>
      </c>
      <c r="S8" s="4">
        <f t="shared" si="10"/>
        <v>1.603849462405104E-2</v>
      </c>
      <c r="T8" s="5">
        <v>0</v>
      </c>
      <c r="U8" s="6">
        <f t="shared" si="11"/>
        <v>0</v>
      </c>
      <c r="V8" s="22">
        <v>0</v>
      </c>
      <c r="W8" s="11">
        <f t="shared" si="12"/>
        <v>0</v>
      </c>
      <c r="X8" s="10">
        <v>20000000</v>
      </c>
      <c r="Y8" s="11">
        <f t="shared" si="13"/>
        <v>4.9589719456080122E-2</v>
      </c>
      <c r="Z8" s="10">
        <v>0</v>
      </c>
      <c r="AA8" s="11">
        <f t="shared" si="14"/>
        <v>0</v>
      </c>
      <c r="AB8" s="10">
        <v>0</v>
      </c>
      <c r="AC8" s="11">
        <f t="shared" si="15"/>
        <v>0</v>
      </c>
      <c r="AD8" s="10">
        <v>3200000</v>
      </c>
      <c r="AE8" s="11">
        <f t="shared" si="16"/>
        <v>1.9789987118031947E-2</v>
      </c>
      <c r="AF8" s="10">
        <v>0</v>
      </c>
      <c r="AG8" s="11">
        <f t="shared" si="17"/>
        <v>0</v>
      </c>
      <c r="AH8" s="10">
        <v>3250000</v>
      </c>
      <c r="AI8" s="11">
        <f t="shared" si="18"/>
        <v>3.0474786675257874E-2</v>
      </c>
      <c r="AJ8" s="23">
        <f t="shared" si="0"/>
        <v>54911621</v>
      </c>
      <c r="AK8" s="24">
        <f t="shared" si="2"/>
        <v>1.5332626878429179E-2</v>
      </c>
    </row>
    <row r="9" spans="1:38" ht="24" customHeight="1" x14ac:dyDescent="0.75">
      <c r="A9" s="33" t="s">
        <v>10</v>
      </c>
      <c r="B9" s="21">
        <v>0</v>
      </c>
      <c r="C9" s="2">
        <f t="shared" si="19"/>
        <v>0</v>
      </c>
      <c r="D9" s="21">
        <v>18000000</v>
      </c>
      <c r="E9" s="2">
        <f t="shared" si="3"/>
        <v>2.5802217043287029E-2</v>
      </c>
      <c r="F9" s="21">
        <v>4940000</v>
      </c>
      <c r="G9" s="2">
        <f t="shared" si="4"/>
        <v>2.0187984958104047E-2</v>
      </c>
      <c r="H9" s="21">
        <v>1500000</v>
      </c>
      <c r="I9" s="2">
        <f t="shared" si="5"/>
        <v>2.3022241004278039E-2</v>
      </c>
      <c r="J9" s="25">
        <v>1062500</v>
      </c>
      <c r="K9" s="4">
        <f t="shared" si="6"/>
        <v>9.2736040498374393E-3</v>
      </c>
      <c r="L9" s="9">
        <v>0</v>
      </c>
      <c r="M9" s="4">
        <f t="shared" si="7"/>
        <v>0</v>
      </c>
      <c r="N9" s="5">
        <v>499999.95</v>
      </c>
      <c r="O9" s="6">
        <f t="shared" si="8"/>
        <v>6.45334186193312E-3</v>
      </c>
      <c r="P9" s="5">
        <v>350000</v>
      </c>
      <c r="Q9" s="4">
        <f t="shared" si="9"/>
        <v>3.9200798755475441E-3</v>
      </c>
      <c r="R9" s="5">
        <v>10810000</v>
      </c>
      <c r="S9" s="4">
        <f t="shared" si="10"/>
        <v>3.0395534166548343E-2</v>
      </c>
      <c r="T9" s="5">
        <v>655446.57999999996</v>
      </c>
      <c r="U9" s="6">
        <f t="shared" si="11"/>
        <v>1.1591816340798214E-3</v>
      </c>
      <c r="V9" s="22">
        <v>15000000</v>
      </c>
      <c r="W9" s="11">
        <f t="shared" si="12"/>
        <v>7.2533849129593805E-2</v>
      </c>
      <c r="X9" s="10">
        <v>8000000</v>
      </c>
      <c r="Y9" s="11">
        <f t="shared" si="13"/>
        <v>1.983588778243205E-2</v>
      </c>
      <c r="Z9" s="10">
        <v>4824000</v>
      </c>
      <c r="AA9" s="11">
        <f t="shared" si="14"/>
        <v>5.1399521273979495E-2</v>
      </c>
      <c r="AB9" s="10">
        <v>4800000</v>
      </c>
      <c r="AC9" s="11">
        <f t="shared" si="15"/>
        <v>9.8966011360473394E-2</v>
      </c>
      <c r="AD9" s="10">
        <v>0</v>
      </c>
      <c r="AE9" s="11">
        <f t="shared" si="16"/>
        <v>0</v>
      </c>
      <c r="AF9" s="10">
        <v>991800</v>
      </c>
      <c r="AG9" s="11">
        <f t="shared" si="17"/>
        <v>2.0616811427808357E-2</v>
      </c>
      <c r="AH9" s="10">
        <v>0</v>
      </c>
      <c r="AI9" s="11">
        <f t="shared" si="18"/>
        <v>0</v>
      </c>
      <c r="AJ9" s="23">
        <f t="shared" si="0"/>
        <v>71433746.530000001</v>
      </c>
      <c r="AK9" s="24">
        <f t="shared" si="2"/>
        <v>1.9945996168511854E-2</v>
      </c>
    </row>
    <row r="10" spans="1:38" ht="24" customHeight="1" x14ac:dyDescent="0.75">
      <c r="A10" s="33" t="s">
        <v>11</v>
      </c>
      <c r="B10" s="21">
        <v>7500000</v>
      </c>
      <c r="C10" s="2">
        <f t="shared" si="19"/>
        <v>3.3688387928026982E-2</v>
      </c>
      <c r="D10" s="21">
        <v>0</v>
      </c>
      <c r="E10" s="2">
        <f t="shared" si="3"/>
        <v>0</v>
      </c>
      <c r="F10" s="21">
        <v>1000000</v>
      </c>
      <c r="G10" s="2">
        <f t="shared" si="4"/>
        <v>4.0866366311951511E-3</v>
      </c>
      <c r="H10" s="21">
        <v>0</v>
      </c>
      <c r="I10" s="2">
        <f t="shared" si="5"/>
        <v>0</v>
      </c>
      <c r="J10" s="25">
        <v>0</v>
      </c>
      <c r="K10" s="4">
        <f t="shared" si="6"/>
        <v>0</v>
      </c>
      <c r="L10" s="25">
        <v>0</v>
      </c>
      <c r="M10" s="4">
        <f t="shared" si="7"/>
        <v>0</v>
      </c>
      <c r="N10" s="5">
        <v>0</v>
      </c>
      <c r="O10" s="6">
        <f t="shared" si="8"/>
        <v>0</v>
      </c>
      <c r="P10" s="5">
        <v>0</v>
      </c>
      <c r="Q10" s="4">
        <f t="shared" si="9"/>
        <v>0</v>
      </c>
      <c r="R10" s="5">
        <v>720000</v>
      </c>
      <c r="S10" s="4">
        <f t="shared" si="10"/>
        <v>2.0244944125730629E-3</v>
      </c>
      <c r="T10" s="5">
        <v>655446.57999999996</v>
      </c>
      <c r="U10" s="6">
        <f t="shared" si="11"/>
        <v>1.1591816340798214E-3</v>
      </c>
      <c r="V10" s="10">
        <v>5000000</v>
      </c>
      <c r="W10" s="11">
        <f t="shared" si="12"/>
        <v>2.4177949709864602E-2</v>
      </c>
      <c r="X10" s="10">
        <v>0</v>
      </c>
      <c r="Y10" s="11">
        <f t="shared" si="13"/>
        <v>0</v>
      </c>
      <c r="Z10" s="10">
        <v>0</v>
      </c>
      <c r="AA10" s="11">
        <f t="shared" si="14"/>
        <v>0</v>
      </c>
      <c r="AB10" s="10">
        <v>0</v>
      </c>
      <c r="AC10" s="11">
        <f t="shared" si="15"/>
        <v>0</v>
      </c>
      <c r="AD10" s="10">
        <v>0</v>
      </c>
      <c r="AE10" s="11">
        <f t="shared" si="16"/>
        <v>0</v>
      </c>
      <c r="AF10" s="10">
        <v>888157</v>
      </c>
      <c r="AG10" s="11">
        <f t="shared" si="17"/>
        <v>1.8462356712329087E-2</v>
      </c>
      <c r="AH10" s="10">
        <v>4000000</v>
      </c>
      <c r="AI10" s="11">
        <f t="shared" si="18"/>
        <v>3.7507429754163539E-2</v>
      </c>
      <c r="AJ10" s="23">
        <f t="shared" si="0"/>
        <v>19763603.579999998</v>
      </c>
      <c r="AK10" s="24">
        <f t="shared" si="2"/>
        <v>5.5184668371987622E-3</v>
      </c>
    </row>
    <row r="11" spans="1:38" ht="24" customHeight="1" x14ac:dyDescent="0.75">
      <c r="A11" s="33" t="s">
        <v>12</v>
      </c>
      <c r="B11" s="21">
        <v>0</v>
      </c>
      <c r="C11" s="2">
        <f t="shared" si="19"/>
        <v>0</v>
      </c>
      <c r="D11" s="21">
        <v>0</v>
      </c>
      <c r="E11" s="2">
        <f t="shared" si="3"/>
        <v>0</v>
      </c>
      <c r="F11" s="21">
        <v>0</v>
      </c>
      <c r="G11" s="2">
        <f t="shared" si="4"/>
        <v>0</v>
      </c>
      <c r="H11" s="21">
        <v>0</v>
      </c>
      <c r="I11" s="2">
        <f t="shared" si="5"/>
        <v>0</v>
      </c>
      <c r="J11" s="25">
        <v>1665000</v>
      </c>
      <c r="K11" s="4">
        <f t="shared" si="6"/>
        <v>1.4532283052215846E-2</v>
      </c>
      <c r="L11" s="9">
        <v>1000000</v>
      </c>
      <c r="M11" s="4">
        <f t="shared" si="7"/>
        <v>1.2511357153177404E-2</v>
      </c>
      <c r="N11" s="5">
        <v>0</v>
      </c>
      <c r="O11" s="6">
        <f t="shared" si="8"/>
        <v>0</v>
      </c>
      <c r="P11" s="5">
        <v>0</v>
      </c>
      <c r="Q11" s="4">
        <f t="shared" si="9"/>
        <v>0</v>
      </c>
      <c r="R11" s="5">
        <v>0</v>
      </c>
      <c r="S11" s="4">
        <f t="shared" si="10"/>
        <v>0</v>
      </c>
      <c r="T11" s="5">
        <v>10582725.449999999</v>
      </c>
      <c r="U11" s="6">
        <f t="shared" si="11"/>
        <v>1.8715943227820508E-2</v>
      </c>
      <c r="V11" s="22">
        <v>0</v>
      </c>
      <c r="W11" s="11">
        <f t="shared" si="12"/>
        <v>0</v>
      </c>
      <c r="X11" s="10">
        <v>0</v>
      </c>
      <c r="Y11" s="11">
        <f t="shared" si="13"/>
        <v>0</v>
      </c>
      <c r="Z11" s="10">
        <v>750000</v>
      </c>
      <c r="AA11" s="11">
        <f t="shared" si="14"/>
        <v>7.9912191035415893E-3</v>
      </c>
      <c r="AB11" s="10">
        <v>0</v>
      </c>
      <c r="AC11" s="11">
        <f t="shared" si="15"/>
        <v>0</v>
      </c>
      <c r="AD11" s="10">
        <v>0</v>
      </c>
      <c r="AE11" s="11">
        <f t="shared" si="16"/>
        <v>0</v>
      </c>
      <c r="AF11" s="10">
        <v>0</v>
      </c>
      <c r="AG11" s="11">
        <f t="shared" si="17"/>
        <v>0</v>
      </c>
      <c r="AH11" s="10">
        <v>0</v>
      </c>
      <c r="AI11" s="11">
        <f t="shared" si="18"/>
        <v>0</v>
      </c>
      <c r="AJ11" s="23">
        <f t="shared" si="0"/>
        <v>13997725.449999999</v>
      </c>
      <c r="AK11" s="24">
        <f t="shared" si="2"/>
        <v>3.9084969185583171E-3</v>
      </c>
    </row>
    <row r="12" spans="1:38" ht="24" customHeight="1" x14ac:dyDescent="0.75">
      <c r="A12" s="33" t="s">
        <v>13</v>
      </c>
      <c r="B12" s="21">
        <v>0</v>
      </c>
      <c r="C12" s="2">
        <f t="shared" si="19"/>
        <v>0</v>
      </c>
      <c r="D12" s="21">
        <v>0</v>
      </c>
      <c r="E12" s="2">
        <f t="shared" si="3"/>
        <v>0</v>
      </c>
      <c r="F12" s="21">
        <v>0</v>
      </c>
      <c r="G12" s="2">
        <f t="shared" si="4"/>
        <v>0</v>
      </c>
      <c r="H12" s="21">
        <v>2600000</v>
      </c>
      <c r="I12" s="2">
        <f t="shared" si="5"/>
        <v>3.9905217740748601E-2</v>
      </c>
      <c r="J12" s="25">
        <v>0</v>
      </c>
      <c r="K12" s="4">
        <f t="shared" si="6"/>
        <v>0</v>
      </c>
      <c r="L12" s="25">
        <v>0</v>
      </c>
      <c r="M12" s="4">
        <f t="shared" si="7"/>
        <v>0</v>
      </c>
      <c r="N12" s="5">
        <v>0</v>
      </c>
      <c r="O12" s="6">
        <f t="shared" si="8"/>
        <v>0</v>
      </c>
      <c r="P12" s="5">
        <v>0</v>
      </c>
      <c r="Q12" s="4">
        <f t="shared" si="9"/>
        <v>0</v>
      </c>
      <c r="R12" s="5">
        <v>4550000</v>
      </c>
      <c r="S12" s="4">
        <f t="shared" si="10"/>
        <v>1.2793679968343661E-2</v>
      </c>
      <c r="T12" s="5">
        <v>0</v>
      </c>
      <c r="U12" s="6">
        <f t="shared" si="11"/>
        <v>0</v>
      </c>
      <c r="V12" s="22">
        <v>0</v>
      </c>
      <c r="W12" s="11">
        <f t="shared" si="12"/>
        <v>0</v>
      </c>
      <c r="X12" s="10">
        <v>4865000</v>
      </c>
      <c r="Y12" s="11">
        <f t="shared" si="13"/>
        <v>1.2062699257691489E-2</v>
      </c>
      <c r="Z12" s="10">
        <v>0</v>
      </c>
      <c r="AA12" s="11">
        <f t="shared" si="14"/>
        <v>0</v>
      </c>
      <c r="AB12" s="10">
        <v>0</v>
      </c>
      <c r="AC12" s="11">
        <f t="shared" si="15"/>
        <v>0</v>
      </c>
      <c r="AD12" s="10">
        <v>0</v>
      </c>
      <c r="AE12" s="11">
        <f t="shared" si="16"/>
        <v>0</v>
      </c>
      <c r="AF12" s="10">
        <v>0</v>
      </c>
      <c r="AG12" s="11">
        <f t="shared" si="17"/>
        <v>0</v>
      </c>
      <c r="AH12" s="10">
        <v>0</v>
      </c>
      <c r="AI12" s="11">
        <f t="shared" si="18"/>
        <v>0</v>
      </c>
      <c r="AJ12" s="23">
        <f t="shared" si="0"/>
        <v>12015000</v>
      </c>
      <c r="AK12" s="24">
        <f t="shared" si="2"/>
        <v>3.3548729501962178E-3</v>
      </c>
    </row>
    <row r="13" spans="1:38" ht="24" customHeight="1" x14ac:dyDescent="0.75">
      <c r="A13" s="33" t="s">
        <v>14</v>
      </c>
      <c r="B13" s="21">
        <v>5257535</v>
      </c>
      <c r="C13" s="2">
        <f t="shared" si="19"/>
        <v>2.3615717150023911E-2</v>
      </c>
      <c r="D13" s="21">
        <v>16781780</v>
      </c>
      <c r="E13" s="2">
        <f t="shared" si="3"/>
        <v>2.405595166292741E-2</v>
      </c>
      <c r="F13" s="21">
        <v>1798160</v>
      </c>
      <c r="G13" s="2">
        <f t="shared" si="4"/>
        <v>7.3484265247498728E-3</v>
      </c>
      <c r="H13" s="21">
        <v>958100</v>
      </c>
      <c r="I13" s="2">
        <f t="shared" si="5"/>
        <v>1.4705072737465859E-2</v>
      </c>
      <c r="J13" s="25">
        <v>1000000</v>
      </c>
      <c r="K13" s="4">
        <f t="shared" si="6"/>
        <v>8.7280979292587661E-3</v>
      </c>
      <c r="L13" s="9">
        <v>1700000</v>
      </c>
      <c r="M13" s="4">
        <f t="shared" si="7"/>
        <v>2.1269307160401586E-2</v>
      </c>
      <c r="N13" s="5">
        <v>50000</v>
      </c>
      <c r="O13" s="6">
        <f t="shared" si="8"/>
        <v>6.4533425072673702E-4</v>
      </c>
      <c r="P13" s="5">
        <v>0</v>
      </c>
      <c r="Q13" s="4">
        <f t="shared" si="9"/>
        <v>0</v>
      </c>
      <c r="R13" s="5">
        <v>5364500.17</v>
      </c>
      <c r="S13" s="4">
        <f t="shared" si="10"/>
        <v>1.5083889750572562E-2</v>
      </c>
      <c r="T13" s="5">
        <v>3387771.0300000003</v>
      </c>
      <c r="U13" s="6">
        <f t="shared" si="11"/>
        <v>5.99139896106206E-3</v>
      </c>
      <c r="V13" s="10">
        <v>5500000</v>
      </c>
      <c r="W13" s="11">
        <f t="shared" si="12"/>
        <v>2.6595744680851064E-2</v>
      </c>
      <c r="X13" s="10">
        <v>8100000</v>
      </c>
      <c r="Y13" s="11">
        <f t="shared" si="13"/>
        <v>2.008383637971245E-2</v>
      </c>
      <c r="Z13" s="10">
        <v>218075</v>
      </c>
      <c r="AA13" s="11">
        <f t="shared" si="14"/>
        <v>2.3235801413397758E-3</v>
      </c>
      <c r="AB13" s="22">
        <v>6307500</v>
      </c>
      <c r="AC13" s="11">
        <f t="shared" si="15"/>
        <v>0.13004752430337205</v>
      </c>
      <c r="AD13" s="10">
        <v>0</v>
      </c>
      <c r="AE13" s="11">
        <f t="shared" si="16"/>
        <v>0</v>
      </c>
      <c r="AF13" s="10">
        <v>1989737</v>
      </c>
      <c r="AG13" s="11">
        <f t="shared" si="17"/>
        <v>4.1361194313302194E-2</v>
      </c>
      <c r="AH13" s="10">
        <v>2500000</v>
      </c>
      <c r="AI13" s="11">
        <f t="shared" si="18"/>
        <v>2.3442143596352209E-2</v>
      </c>
      <c r="AJ13" s="23">
        <f t="shared" si="0"/>
        <v>60913158.200000003</v>
      </c>
      <c r="AK13" s="24">
        <f t="shared" si="2"/>
        <v>1.7008398398352303E-2</v>
      </c>
    </row>
    <row r="14" spans="1:38" ht="24" customHeight="1" x14ac:dyDescent="0.75">
      <c r="A14" s="33" t="s">
        <v>15</v>
      </c>
      <c r="B14" s="21">
        <v>14651162</v>
      </c>
      <c r="C14" s="2">
        <f t="shared" si="19"/>
        <v>6.5809870540315688E-2</v>
      </c>
      <c r="D14" s="21">
        <v>28680600</v>
      </c>
      <c r="E14" s="2">
        <f t="shared" si="3"/>
        <v>4.1112392562872108E-2</v>
      </c>
      <c r="F14" s="21">
        <v>7499900</v>
      </c>
      <c r="G14" s="2">
        <f t="shared" si="4"/>
        <v>3.0649366070300513E-2</v>
      </c>
      <c r="H14" s="21">
        <v>0</v>
      </c>
      <c r="I14" s="2">
        <f t="shared" si="5"/>
        <v>0</v>
      </c>
      <c r="J14" s="25">
        <v>1000000</v>
      </c>
      <c r="K14" s="4">
        <f t="shared" si="6"/>
        <v>8.7280979292587661E-3</v>
      </c>
      <c r="L14" s="25">
        <v>260000</v>
      </c>
      <c r="M14" s="4">
        <f t="shared" si="7"/>
        <v>3.2529528598261247E-3</v>
      </c>
      <c r="N14" s="5">
        <v>0</v>
      </c>
      <c r="O14" s="6">
        <f t="shared" si="8"/>
        <v>0</v>
      </c>
      <c r="P14" s="5">
        <v>2325581</v>
      </c>
      <c r="Q14" s="4">
        <f t="shared" si="9"/>
        <v>2.6047037934444951E-2</v>
      </c>
      <c r="R14" s="5">
        <v>3734981</v>
      </c>
      <c r="S14" s="4">
        <f t="shared" si="10"/>
        <v>1.0502011341064653E-2</v>
      </c>
      <c r="T14" s="5">
        <v>9531698.7100000009</v>
      </c>
      <c r="U14" s="6">
        <f t="shared" si="11"/>
        <v>1.6857163380445631E-2</v>
      </c>
      <c r="V14" s="10">
        <v>5500000</v>
      </c>
      <c r="W14" s="11">
        <f t="shared" si="12"/>
        <v>2.6595744680851064E-2</v>
      </c>
      <c r="X14" s="10">
        <v>7500000</v>
      </c>
      <c r="Y14" s="11">
        <f t="shared" si="13"/>
        <v>1.8596144796030046E-2</v>
      </c>
      <c r="Z14" s="10">
        <v>1165939.2</v>
      </c>
      <c r="AA14" s="11">
        <f t="shared" si="14"/>
        <v>1.2423034144810661E-2</v>
      </c>
      <c r="AB14" s="10">
        <v>0</v>
      </c>
      <c r="AC14" s="11">
        <f t="shared" si="15"/>
        <v>0</v>
      </c>
      <c r="AD14" s="10">
        <v>9000045</v>
      </c>
      <c r="AE14" s="11">
        <f t="shared" si="16"/>
        <v>5.5659617066158698E-2</v>
      </c>
      <c r="AF14" s="10">
        <v>4134016</v>
      </c>
      <c r="AG14" s="11">
        <f t="shared" si="17"/>
        <v>8.593489444599979E-2</v>
      </c>
      <c r="AH14" s="10">
        <v>0</v>
      </c>
      <c r="AI14" s="11">
        <f t="shared" si="18"/>
        <v>0</v>
      </c>
      <c r="AJ14" s="23">
        <f t="shared" si="0"/>
        <v>94983922.909999996</v>
      </c>
      <c r="AK14" s="24">
        <f t="shared" si="2"/>
        <v>2.6521763934605227E-2</v>
      </c>
    </row>
    <row r="15" spans="1:38" s="3" customFormat="1" ht="24" customHeight="1" x14ac:dyDescent="0.75">
      <c r="A15" s="26" t="s">
        <v>39</v>
      </c>
      <c r="B15" s="27">
        <f>SUM(B6:B14)</f>
        <v>84908697</v>
      </c>
      <c r="C15" s="7">
        <f t="shared" ref="C15:AJ15" si="20">SUM(C6:C14)</f>
        <v>0.38139161639990676</v>
      </c>
      <c r="D15" s="27">
        <f t="shared" si="20"/>
        <v>208412380</v>
      </c>
      <c r="E15" s="13">
        <f t="shared" si="20"/>
        <v>0.29875008129266734</v>
      </c>
      <c r="F15" s="27">
        <f t="shared" si="20"/>
        <v>20112360</v>
      </c>
      <c r="G15" s="13">
        <f t="shared" si="20"/>
        <v>8.2191907115784113E-2</v>
      </c>
      <c r="H15" s="27">
        <f t="shared" si="20"/>
        <v>10272124</v>
      </c>
      <c r="I15" s="7">
        <f t="shared" si="20"/>
        <v>0.15765820956921903</v>
      </c>
      <c r="J15" s="27">
        <f t="shared" si="20"/>
        <v>25352500</v>
      </c>
      <c r="K15" s="7">
        <f t="shared" si="20"/>
        <v>0.22127910275153287</v>
      </c>
      <c r="L15" s="27">
        <f t="shared" si="20"/>
        <v>14280000</v>
      </c>
      <c r="M15" s="7">
        <f t="shared" si="20"/>
        <v>0.17866218014737334</v>
      </c>
      <c r="N15" s="27">
        <f t="shared" si="20"/>
        <v>26050000.949999999</v>
      </c>
      <c r="O15" s="7">
        <f t="shared" si="20"/>
        <v>0.33621915688998072</v>
      </c>
      <c r="P15" s="27">
        <f t="shared" si="20"/>
        <v>20117441</v>
      </c>
      <c r="Q15" s="7">
        <f t="shared" si="20"/>
        <v>0.22531993031890019</v>
      </c>
      <c r="R15" s="27">
        <f t="shared" si="20"/>
        <v>122687481.17</v>
      </c>
      <c r="S15" s="7">
        <f t="shared" si="20"/>
        <v>0.34497238905739985</v>
      </c>
      <c r="T15" s="27">
        <f t="shared" si="20"/>
        <v>115029574.38</v>
      </c>
      <c r="U15" s="7">
        <f t="shared" si="20"/>
        <v>0.20343407695759855</v>
      </c>
      <c r="V15" s="28">
        <f t="shared" si="20"/>
        <v>31000000</v>
      </c>
      <c r="W15" s="29">
        <f t="shared" si="20"/>
        <v>0.14990328820116053</v>
      </c>
      <c r="X15" s="28">
        <f t="shared" si="20"/>
        <v>100290000</v>
      </c>
      <c r="Y15" s="29">
        <f t="shared" si="20"/>
        <v>0.2486676482125138</v>
      </c>
      <c r="Z15" s="28">
        <f t="shared" si="20"/>
        <v>14558014.199999999</v>
      </c>
      <c r="AA15" s="29">
        <f t="shared" si="20"/>
        <v>0.1551150415795596</v>
      </c>
      <c r="AB15" s="28">
        <f t="shared" si="20"/>
        <v>11801500</v>
      </c>
      <c r="AC15" s="29">
        <f t="shared" si="20"/>
        <v>0.24332237147304722</v>
      </c>
      <c r="AD15" s="28">
        <f t="shared" si="20"/>
        <v>31100045</v>
      </c>
      <c r="AE15" s="29">
        <f t="shared" si="20"/>
        <v>0.1923342156000668</v>
      </c>
      <c r="AF15" s="28">
        <f t="shared" si="20"/>
        <v>17276270</v>
      </c>
      <c r="AG15" s="29">
        <f t="shared" si="20"/>
        <v>0.35912643755384421</v>
      </c>
      <c r="AH15" s="28">
        <f t="shared" si="20"/>
        <v>29233333</v>
      </c>
      <c r="AI15" s="29">
        <f t="shared" si="20"/>
        <v>0.2741167959943927</v>
      </c>
      <c r="AJ15" s="28">
        <f t="shared" si="20"/>
        <v>882481720.70000005</v>
      </c>
      <c r="AK15" s="31">
        <f t="shared" si="2"/>
        <v>0.24640982553633323</v>
      </c>
    </row>
    <row r="16" spans="1:38" ht="24" customHeight="1" x14ac:dyDescent="0.75">
      <c r="A16" s="34" t="s">
        <v>42</v>
      </c>
      <c r="B16" s="21">
        <v>0</v>
      </c>
      <c r="C16" s="2">
        <f>+B16/$B$22</f>
        <v>0</v>
      </c>
      <c r="D16" s="21">
        <v>33000000</v>
      </c>
      <c r="E16" s="2">
        <f>+D16/$D$22</f>
        <v>4.7304064579359553E-2</v>
      </c>
      <c r="F16" s="21">
        <v>0</v>
      </c>
      <c r="G16" s="2">
        <f>+F16/$F$22</f>
        <v>0</v>
      </c>
      <c r="H16" s="21">
        <v>3056594</v>
      </c>
      <c r="I16" s="2">
        <f>+H16/$H$22</f>
        <v>4.6913095813486821E-2</v>
      </c>
      <c r="J16" s="25">
        <v>0</v>
      </c>
      <c r="K16" s="4">
        <f>J16/$J$22</f>
        <v>0</v>
      </c>
      <c r="L16" s="9">
        <v>0</v>
      </c>
      <c r="M16" s="4">
        <f>L16/$L$22</f>
        <v>0</v>
      </c>
      <c r="N16" s="10">
        <v>664497.5</v>
      </c>
      <c r="O16" s="6">
        <f>N16/$N$22</f>
        <v>8.5764599254457979E-3</v>
      </c>
      <c r="P16" s="5">
        <v>5384615</v>
      </c>
      <c r="Q16" s="4">
        <f>P16/$P$22</f>
        <v>6.030891685448983E-2</v>
      </c>
      <c r="R16" s="5">
        <v>0</v>
      </c>
      <c r="S16" s="4">
        <f>R16/$R$22</f>
        <v>0</v>
      </c>
      <c r="T16" s="5">
        <v>32750000</v>
      </c>
      <c r="U16" s="6">
        <f>T16/$T$22</f>
        <v>5.7919592037712901E-2</v>
      </c>
      <c r="V16" s="10">
        <v>4800000</v>
      </c>
      <c r="W16" s="11">
        <f>V16/$V$22</f>
        <v>2.321083172147002E-2</v>
      </c>
      <c r="X16" s="10">
        <v>50750000</v>
      </c>
      <c r="Y16" s="11">
        <f>X16/$X$22</f>
        <v>0.1258339131198033</v>
      </c>
      <c r="Z16" s="10">
        <v>0</v>
      </c>
      <c r="AA16" s="11">
        <f>Z16/$Z$22</f>
        <v>0</v>
      </c>
      <c r="AB16" s="10">
        <v>0</v>
      </c>
      <c r="AC16" s="11">
        <f>AB16/$AB$22</f>
        <v>0</v>
      </c>
      <c r="AD16" s="10">
        <v>269700</v>
      </c>
      <c r="AE16" s="11">
        <f>AD16/$AD$22</f>
        <v>1.66792485179163E-3</v>
      </c>
      <c r="AF16" s="10">
        <v>0</v>
      </c>
      <c r="AG16" s="11">
        <f>AF16/$AF$22</f>
        <v>0</v>
      </c>
      <c r="AH16" s="10">
        <v>0</v>
      </c>
      <c r="AI16" s="11">
        <f>AH16/$AH$22</f>
        <v>0</v>
      </c>
      <c r="AJ16" s="23">
        <f>AH16+AF16+AD16+AB16+Z16+X16+V16+T16+R16+P16+N16+L16+J16+H16+F16+D16+B16</f>
        <v>130675406.5</v>
      </c>
      <c r="AK16" s="24">
        <f t="shared" si="2"/>
        <v>3.6487672619454431E-2</v>
      </c>
    </row>
    <row r="17" spans="1:38" ht="24" customHeight="1" x14ac:dyDescent="0.75">
      <c r="A17" s="33" t="s">
        <v>1</v>
      </c>
      <c r="B17" s="21">
        <v>33929613.93</v>
      </c>
      <c r="C17" s="2">
        <f>+B17/$B$22</f>
        <v>0.15240453284293706</v>
      </c>
      <c r="D17" s="21">
        <v>0</v>
      </c>
      <c r="E17" s="2">
        <f>+D17/$D$22</f>
        <v>0</v>
      </c>
      <c r="F17" s="21">
        <v>0</v>
      </c>
      <c r="G17" s="2">
        <f>+F17/$F$22</f>
        <v>0</v>
      </c>
      <c r="H17" s="21">
        <v>0</v>
      </c>
      <c r="I17" s="2">
        <f>+H17/$H$22</f>
        <v>0</v>
      </c>
      <c r="J17" s="25">
        <v>0</v>
      </c>
      <c r="K17" s="4">
        <f>J17/$J$22</f>
        <v>0</v>
      </c>
      <c r="L17" s="9">
        <v>250000</v>
      </c>
      <c r="M17" s="4">
        <f>L17/$L$22</f>
        <v>3.1278392882943509E-3</v>
      </c>
      <c r="N17" s="5">
        <v>0</v>
      </c>
      <c r="O17" s="6">
        <f>N17/$N$22</f>
        <v>0</v>
      </c>
      <c r="P17" s="5">
        <v>7692308</v>
      </c>
      <c r="Q17" s="4">
        <f>P17/$P$22</f>
        <v>8.6155605106609648E-2</v>
      </c>
      <c r="R17" s="5">
        <v>18000000</v>
      </c>
      <c r="S17" s="4">
        <f>R17/$R$22</f>
        <v>5.0612360314326567E-2</v>
      </c>
      <c r="T17" s="5">
        <v>3666666.68</v>
      </c>
      <c r="U17" s="6">
        <f>T17/$T$22</f>
        <v>6.484636282255732E-3</v>
      </c>
      <c r="V17" s="10">
        <v>2000000</v>
      </c>
      <c r="W17" s="11">
        <f>V17/$V$22</f>
        <v>9.6711798839458421E-3</v>
      </c>
      <c r="X17" s="10">
        <v>0</v>
      </c>
      <c r="Y17" s="11">
        <f>X17/$X$22</f>
        <v>0</v>
      </c>
      <c r="Z17" s="10">
        <v>875000</v>
      </c>
      <c r="AA17" s="11">
        <f>Z17/$Z$22</f>
        <v>9.3230889541318536E-3</v>
      </c>
      <c r="AB17" s="10">
        <v>0</v>
      </c>
      <c r="AC17" s="11">
        <f>AB17/$AB$22</f>
        <v>0</v>
      </c>
      <c r="AD17" s="10">
        <v>9489000</v>
      </c>
      <c r="AE17" s="11">
        <f>AD17/$AD$22</f>
        <v>5.8683496175939105E-2</v>
      </c>
      <c r="AF17" s="10">
        <v>3398082</v>
      </c>
      <c r="AG17" s="11">
        <f>AF17/$AF$22</f>
        <v>7.0636837880852871E-2</v>
      </c>
      <c r="AH17" s="10">
        <v>0</v>
      </c>
      <c r="AI17" s="11">
        <f>AH17/$AH$22</f>
        <v>0</v>
      </c>
      <c r="AJ17" s="23">
        <f>AH17+AF17+AD17+AB17+Z17+X17+V17+T17+R17+P17+N17+L17+J17+H17+F17+D17+B17</f>
        <v>79300670.609999999</v>
      </c>
      <c r="AK17" s="24">
        <f t="shared" si="2"/>
        <v>2.2142627945227564E-2</v>
      </c>
    </row>
    <row r="18" spans="1:38" ht="24" customHeight="1" x14ac:dyDescent="0.75">
      <c r="A18" s="33" t="s">
        <v>2</v>
      </c>
      <c r="B18" s="21">
        <v>4312329.42</v>
      </c>
      <c r="C18" s="2">
        <f>+B18/$B$22</f>
        <v>1.9370056849920478E-2</v>
      </c>
      <c r="D18" s="21">
        <v>7619069.2604479017</v>
      </c>
      <c r="E18" s="2">
        <f>+D18/$D$22</f>
        <v>1.0921604373661841E-2</v>
      </c>
      <c r="F18" s="21">
        <v>4324800</v>
      </c>
      <c r="G18" s="2">
        <f>+F18/$F$22</f>
        <v>1.7673886102592788E-2</v>
      </c>
      <c r="H18" s="21">
        <v>9030067</v>
      </c>
      <c r="I18" s="2">
        <f>+H18/$H$22</f>
        <v>0.13859491917251865</v>
      </c>
      <c r="J18" s="25">
        <v>0</v>
      </c>
      <c r="K18" s="4">
        <f>J18/$J$22</f>
        <v>0</v>
      </c>
      <c r="L18" s="9">
        <v>5500000</v>
      </c>
      <c r="M18" s="4">
        <f>L18/$L$22</f>
        <v>6.8812464342475718E-2</v>
      </c>
      <c r="N18" s="5">
        <v>749730</v>
      </c>
      <c r="O18" s="6">
        <f>N18/$N$22</f>
        <v>9.6765289559471307E-3</v>
      </c>
      <c r="P18" s="5">
        <v>6153846</v>
      </c>
      <c r="Q18" s="4">
        <f>P18/$P$22</f>
        <v>6.8924479605196431E-2</v>
      </c>
      <c r="R18" s="5">
        <v>8463266.0999999996</v>
      </c>
      <c r="S18" s="4">
        <f>R18/$R$22</f>
        <v>2.379699296051252E-2</v>
      </c>
      <c r="T18" s="5">
        <v>13250000</v>
      </c>
      <c r="U18" s="6">
        <f>T18/$T$22</f>
        <v>2.3433117389303693E-2</v>
      </c>
      <c r="V18" s="10">
        <v>8000000</v>
      </c>
      <c r="W18" s="11">
        <f>V18/$V$22</f>
        <v>3.8684719535783368E-2</v>
      </c>
      <c r="X18" s="10">
        <v>9340000</v>
      </c>
      <c r="Y18" s="11">
        <f>X18/$X$22</f>
        <v>2.3158398985989415E-2</v>
      </c>
      <c r="Z18" s="10">
        <v>1680000</v>
      </c>
      <c r="AA18" s="11">
        <f>Z18/$Z$22</f>
        <v>1.7900330791933157E-2</v>
      </c>
      <c r="AB18" s="22">
        <v>700000</v>
      </c>
      <c r="AC18" s="11">
        <f>AB18/$AB$22</f>
        <v>1.4432543323402368E-2</v>
      </c>
      <c r="AD18" s="10">
        <v>5272000</v>
      </c>
      <c r="AE18" s="11">
        <f>AD18/$AD$22</f>
        <v>3.260400377695763E-2</v>
      </c>
      <c r="AF18" s="10">
        <v>913753</v>
      </c>
      <c r="AG18" s="11">
        <f>AF18/$AF$22</f>
        <v>1.8994427598905194E-2</v>
      </c>
      <c r="AH18" s="10">
        <v>400000</v>
      </c>
      <c r="AI18" s="11">
        <f>AH18/$AH$22</f>
        <v>3.7507429754163536E-3</v>
      </c>
      <c r="AJ18" s="23">
        <f>AH18+AF18+AD18+AB18+Z18+X18+V18+T18+R18+P18+N18+L18+J18+H18+F18+D18+B18</f>
        <v>85708860.7804479</v>
      </c>
      <c r="AK18" s="24">
        <f t="shared" si="2"/>
        <v>2.3931946618764723E-2</v>
      </c>
    </row>
    <row r="19" spans="1:38" ht="24" customHeight="1" x14ac:dyDescent="0.75">
      <c r="A19" s="32" t="s">
        <v>3</v>
      </c>
      <c r="B19" s="21">
        <v>52500000</v>
      </c>
      <c r="C19" s="2">
        <f>+B19/$B$22</f>
        <v>0.23581871549618885</v>
      </c>
      <c r="D19" s="21">
        <v>70000000</v>
      </c>
      <c r="E19" s="2">
        <f>+D19/$D$22</f>
        <v>0.10034195516833845</v>
      </c>
      <c r="F19" s="21">
        <v>62751125</v>
      </c>
      <c r="G19" s="2">
        <f>+F19/$F$22</f>
        <v>0.25644104607370583</v>
      </c>
      <c r="H19" s="21">
        <v>11200031</v>
      </c>
      <c r="I19" s="2">
        <f>+H19/$H$22</f>
        <v>0.17189987529159012</v>
      </c>
      <c r="J19" s="25">
        <v>70000000</v>
      </c>
      <c r="K19" s="4">
        <f>J19/$J$22</f>
        <v>0.61096685504811366</v>
      </c>
      <c r="L19" s="9">
        <v>17831420.199999999</v>
      </c>
      <c r="M19" s="4">
        <f>L19/$L$22</f>
        <v>0.22309526667058205</v>
      </c>
      <c r="N19" s="5">
        <v>0</v>
      </c>
      <c r="O19" s="6">
        <f>N19/$N$22</f>
        <v>0</v>
      </c>
      <c r="P19" s="5">
        <v>9846154</v>
      </c>
      <c r="Q19" s="4">
        <f>P19/$P$22</f>
        <v>0.11027917184840558</v>
      </c>
      <c r="R19" s="5">
        <v>11709950</v>
      </c>
      <c r="S19" s="4">
        <f>R19/$R$22</f>
        <v>3.2926011592374911E-2</v>
      </c>
      <c r="T19" s="5">
        <v>169999999.70000002</v>
      </c>
      <c r="U19" s="6">
        <f>T19/$T$22</f>
        <v>0.30065131691710895</v>
      </c>
      <c r="V19" s="22">
        <v>111000000</v>
      </c>
      <c r="W19" s="11">
        <f>V19/$V$22</f>
        <v>0.53675048355899424</v>
      </c>
      <c r="X19" s="10">
        <v>60000000</v>
      </c>
      <c r="Y19" s="11">
        <f>X19/$X$22</f>
        <v>0.14876915836824037</v>
      </c>
      <c r="Z19" s="10">
        <v>3840000</v>
      </c>
      <c r="AA19" s="11">
        <f>Z19/$Z$22</f>
        <v>4.0915041810132932E-2</v>
      </c>
      <c r="AB19" s="22">
        <v>12000000</v>
      </c>
      <c r="AC19" s="11">
        <f>AB19/$AB$22</f>
        <v>0.24741502840118346</v>
      </c>
      <c r="AD19" s="10">
        <v>30817187.440000005</v>
      </c>
      <c r="AE19" s="11">
        <f>AD19/$AD$22</f>
        <v>0.1905849195161175</v>
      </c>
      <c r="AF19" s="10">
        <v>3090853</v>
      </c>
      <c r="AG19" s="11">
        <f>AF19/$AF$22</f>
        <v>6.4250386622379252E-2</v>
      </c>
      <c r="AH19" s="10">
        <v>10000000</v>
      </c>
      <c r="AI19" s="11">
        <f>AH19/$AH$22</f>
        <v>9.3768574385408837E-2</v>
      </c>
      <c r="AJ19" s="23">
        <f>AH19+AF19+AD19+AB19+Z19+X19+V19+T19+R19+P19+N19+L19+J19+H19+F19+D19+B19</f>
        <v>706586720.33999991</v>
      </c>
      <c r="AK19" s="24">
        <f t="shared" si="2"/>
        <v>0.19729576987403458</v>
      </c>
      <c r="AL19" s="42"/>
    </row>
    <row r="20" spans="1:38" s="43" customFormat="1" ht="24" customHeight="1" x14ac:dyDescent="0.75">
      <c r="A20" s="35" t="s">
        <v>6</v>
      </c>
      <c r="B20" s="36">
        <v>21978000</v>
      </c>
      <c r="C20" s="8">
        <f>+B20/$B$22</f>
        <v>9.8720451984290261E-2</v>
      </c>
      <c r="D20" s="36">
        <v>24834664</v>
      </c>
      <c r="E20" s="8">
        <f>+D20/$D$22</f>
        <v>3.5599410595839265E-2</v>
      </c>
      <c r="F20" s="36">
        <v>43958979</v>
      </c>
      <c r="G20" s="8">
        <f>+F20/$F$22</f>
        <v>0.17964437385133838</v>
      </c>
      <c r="H20" s="36">
        <v>15514000</v>
      </c>
      <c r="I20" s="8">
        <f>+H20/$H$22</f>
        <v>0.23811136462691299</v>
      </c>
      <c r="J20" s="22">
        <v>4375000</v>
      </c>
      <c r="K20" s="11">
        <f>J20/$J$22</f>
        <v>3.8185428440507103E-2</v>
      </c>
      <c r="L20" s="22">
        <v>0</v>
      </c>
      <c r="M20" s="11">
        <f>L20/$L$22</f>
        <v>0</v>
      </c>
      <c r="N20" s="10">
        <v>0</v>
      </c>
      <c r="O20" s="12">
        <f>N20/$N$22</f>
        <v>0</v>
      </c>
      <c r="P20" s="10">
        <v>13953487</v>
      </c>
      <c r="Q20" s="11">
        <f>P20/$P$22</f>
        <v>0.15628223880689793</v>
      </c>
      <c r="R20" s="10">
        <v>13924293.007511901</v>
      </c>
      <c r="S20" s="11">
        <f>R20/$R$22</f>
        <v>3.9152296378802791E-2</v>
      </c>
      <c r="T20" s="10">
        <v>9749999.7400000002</v>
      </c>
      <c r="U20" s="12">
        <f>T20/$T$22</f>
        <v>1.7243236864384944E-2</v>
      </c>
      <c r="V20" s="22">
        <v>0</v>
      </c>
      <c r="W20" s="11">
        <f>V20/$V$22</f>
        <v>0</v>
      </c>
      <c r="X20" s="10">
        <v>8800000</v>
      </c>
      <c r="Y20" s="11">
        <f>X20/$X$22</f>
        <v>2.1819476560675254E-2</v>
      </c>
      <c r="Z20" s="10">
        <v>29150000</v>
      </c>
      <c r="AA20" s="11">
        <f>Z20/$Z$22</f>
        <v>0.31059204915764976</v>
      </c>
      <c r="AB20" s="10">
        <v>0</v>
      </c>
      <c r="AC20" s="11">
        <f>AB20/$AB$22</f>
        <v>0</v>
      </c>
      <c r="AD20" s="10">
        <v>0</v>
      </c>
      <c r="AE20" s="11">
        <f>AD20/$AD$22</f>
        <v>0</v>
      </c>
      <c r="AF20" s="10">
        <v>4302760</v>
      </c>
      <c r="AG20" s="11">
        <f>AF20/$AF$22</f>
        <v>8.9442621031575603E-2</v>
      </c>
      <c r="AH20" s="10">
        <v>2364785</v>
      </c>
      <c r="AI20" s="11">
        <f>AH20/$AH$22</f>
        <v>2.2174251817799903E-2</v>
      </c>
      <c r="AJ20" s="23">
        <f>AH20+AF20+AD20+AB20+Z20+X20+V20+T20+R20+P20+N20+L20+J20+H20+F20+D20+B20</f>
        <v>192905967.74751192</v>
      </c>
      <c r="AK20" s="24">
        <f t="shared" si="2"/>
        <v>5.3863921192472054E-2</v>
      </c>
    </row>
    <row r="21" spans="1:38" s="3" customFormat="1" ht="24" customHeight="1" x14ac:dyDescent="0.75">
      <c r="A21" s="26" t="s">
        <v>40</v>
      </c>
      <c r="B21" s="27">
        <f>SUM(B16:B20)</f>
        <v>112719943.34999999</v>
      </c>
      <c r="C21" s="7">
        <f t="shared" ref="C21:AI21" si="21">SUM(C16:C20)</f>
        <v>0.5063137571733366</v>
      </c>
      <c r="D21" s="27">
        <f t="shared" si="21"/>
        <v>135453733.26044792</v>
      </c>
      <c r="E21" s="7">
        <f t="shared" si="21"/>
        <v>0.19416703471719909</v>
      </c>
      <c r="F21" s="27">
        <f t="shared" si="21"/>
        <v>111034904</v>
      </c>
      <c r="G21" s="7">
        <f t="shared" si="21"/>
        <v>0.45375930602763703</v>
      </c>
      <c r="H21" s="27">
        <f t="shared" si="21"/>
        <v>38800692</v>
      </c>
      <c r="I21" s="7">
        <f t="shared" si="21"/>
        <v>0.59551925490450852</v>
      </c>
      <c r="J21" s="27">
        <f t="shared" si="21"/>
        <v>74375000</v>
      </c>
      <c r="K21" s="7">
        <f t="shared" si="21"/>
        <v>0.64915228348862075</v>
      </c>
      <c r="L21" s="27">
        <f t="shared" si="21"/>
        <v>23581420.199999999</v>
      </c>
      <c r="M21" s="7">
        <f t="shared" si="21"/>
        <v>0.29503557030135213</v>
      </c>
      <c r="N21" s="27">
        <f t="shared" si="21"/>
        <v>1414227.5</v>
      </c>
      <c r="O21" s="7">
        <f t="shared" si="21"/>
        <v>1.8252988881392929E-2</v>
      </c>
      <c r="P21" s="27">
        <f t="shared" si="21"/>
        <v>43030410</v>
      </c>
      <c r="Q21" s="7">
        <f t="shared" si="21"/>
        <v>0.4819504122215994</v>
      </c>
      <c r="R21" s="27">
        <f t="shared" si="21"/>
        <v>52097509.1075119</v>
      </c>
      <c r="S21" s="7">
        <f t="shared" si="21"/>
        <v>0.14648766124601678</v>
      </c>
      <c r="T21" s="27">
        <f t="shared" si="21"/>
        <v>229416666.12000003</v>
      </c>
      <c r="U21" s="7">
        <f t="shared" si="21"/>
        <v>0.40573189949076621</v>
      </c>
      <c r="V21" s="28">
        <f t="shared" si="21"/>
        <v>125800000</v>
      </c>
      <c r="W21" s="29">
        <f t="shared" si="21"/>
        <v>0.60831721470019351</v>
      </c>
      <c r="X21" s="28">
        <f t="shared" si="21"/>
        <v>128890000</v>
      </c>
      <c r="Y21" s="29">
        <f t="shared" si="21"/>
        <v>0.31958094703470835</v>
      </c>
      <c r="Z21" s="28">
        <f t="shared" si="21"/>
        <v>35545000</v>
      </c>
      <c r="AA21" s="29">
        <f t="shared" si="21"/>
        <v>0.37873051071384772</v>
      </c>
      <c r="AB21" s="28">
        <f t="shared" si="21"/>
        <v>12700000</v>
      </c>
      <c r="AC21" s="29">
        <f t="shared" si="21"/>
        <v>0.26184757172458584</v>
      </c>
      <c r="AD21" s="28">
        <f t="shared" si="21"/>
        <v>45847887.440000005</v>
      </c>
      <c r="AE21" s="29">
        <f t="shared" si="21"/>
        <v>0.28354034432080588</v>
      </c>
      <c r="AF21" s="28">
        <f t="shared" si="21"/>
        <v>11705448</v>
      </c>
      <c r="AG21" s="29">
        <f t="shared" si="21"/>
        <v>0.24332427313371294</v>
      </c>
      <c r="AH21" s="28">
        <f t="shared" si="21"/>
        <v>12764785</v>
      </c>
      <c r="AI21" s="29">
        <f t="shared" si="21"/>
        <v>0.1196935691786251</v>
      </c>
      <c r="AJ21" s="28">
        <f>SUM(AJ16:AJ20)</f>
        <v>1195177625.9779596</v>
      </c>
      <c r="AK21" s="31">
        <f t="shared" si="2"/>
        <v>0.33372193824995333</v>
      </c>
    </row>
    <row r="22" spans="1:38" s="3" customFormat="1" ht="24" customHeight="1" x14ac:dyDescent="0.75">
      <c r="A22" s="14" t="s">
        <v>17</v>
      </c>
      <c r="B22" s="27">
        <f>B5+B15+B21</f>
        <v>222628640.34999999</v>
      </c>
      <c r="C22" s="38">
        <f t="shared" ref="C22:E22" si="22">C5+C15+C21</f>
        <v>1</v>
      </c>
      <c r="D22" s="27">
        <f t="shared" si="22"/>
        <v>697614471.26044798</v>
      </c>
      <c r="E22" s="38">
        <f t="shared" si="22"/>
        <v>0.99999999999999978</v>
      </c>
      <c r="F22" s="27">
        <f t="shared" ref="F22" si="23">F5+F15+F21</f>
        <v>244700004</v>
      </c>
      <c r="G22" s="38">
        <f t="shared" ref="G22:H22" si="24">G5+G15+G21</f>
        <v>1</v>
      </c>
      <c r="H22" s="27">
        <f t="shared" si="24"/>
        <v>65154387</v>
      </c>
      <c r="I22" s="38">
        <f t="shared" ref="I22" si="25">I5+I15+I21</f>
        <v>1</v>
      </c>
      <c r="J22" s="27">
        <f t="shared" ref="J22:K22" si="26">J5+J15+J21</f>
        <v>114572500</v>
      </c>
      <c r="K22" s="38">
        <f t="shared" si="26"/>
        <v>1</v>
      </c>
      <c r="L22" s="27">
        <f t="shared" ref="L22" si="27">L5+L15+L21</f>
        <v>79927380.200000003</v>
      </c>
      <c r="M22" s="38">
        <f t="shared" ref="M22:N22" si="28">M5+M15+M21</f>
        <v>1</v>
      </c>
      <c r="N22" s="27">
        <f t="shared" si="28"/>
        <v>77479228.700000003</v>
      </c>
      <c r="O22" s="38">
        <f t="shared" ref="O22" si="29">O5+O15+O21</f>
        <v>0.99999999999999989</v>
      </c>
      <c r="P22" s="27">
        <f t="shared" ref="P22:Q22" si="30">P5+P15+P21</f>
        <v>89283895</v>
      </c>
      <c r="Q22" s="38">
        <f t="shared" si="30"/>
        <v>1</v>
      </c>
      <c r="R22" s="27">
        <f t="shared" ref="R22" si="31">R5+R15+R21</f>
        <v>355644350.27751189</v>
      </c>
      <c r="S22" s="38">
        <f t="shared" ref="S22:T22" si="32">S5+S15+S21</f>
        <v>1.0000000000000002</v>
      </c>
      <c r="T22" s="27">
        <f t="shared" si="32"/>
        <v>565439065.57000005</v>
      </c>
      <c r="U22" s="38">
        <f t="shared" ref="U22" si="33">U5+U15+U21</f>
        <v>1</v>
      </c>
      <c r="V22" s="28">
        <f t="shared" ref="V22:W22" si="34">V5+V15+V21</f>
        <v>206800000</v>
      </c>
      <c r="W22" s="39">
        <f t="shared" si="34"/>
        <v>1</v>
      </c>
      <c r="X22" s="28">
        <f t="shared" ref="X22" si="35">X5+X15+X21</f>
        <v>403309400</v>
      </c>
      <c r="Y22" s="39">
        <f t="shared" ref="Y22:Z22" si="36">Y5+Y15+Y21</f>
        <v>1</v>
      </c>
      <c r="Z22" s="28">
        <f t="shared" si="36"/>
        <v>93853014.200000003</v>
      </c>
      <c r="AA22" s="39">
        <f t="shared" ref="AA22" si="37">AA5+AA15+AA21</f>
        <v>1</v>
      </c>
      <c r="AB22" s="28">
        <f t="shared" ref="AB22:AC22" si="38">AB5+AB15+AB21</f>
        <v>48501500</v>
      </c>
      <c r="AC22" s="39">
        <f t="shared" si="38"/>
        <v>1</v>
      </c>
      <c r="AD22" s="28">
        <f t="shared" ref="AD22" si="39">AD5+AD15+AD21</f>
        <v>161697932.44</v>
      </c>
      <c r="AE22" s="39">
        <f t="shared" ref="AE22:AF22" si="40">AE5+AE15+AE21</f>
        <v>1</v>
      </c>
      <c r="AF22" s="28">
        <f t="shared" si="40"/>
        <v>48106372</v>
      </c>
      <c r="AG22" s="39">
        <f t="shared" ref="AG22" si="41">AG5+AG15+AG21</f>
        <v>1</v>
      </c>
      <c r="AH22" s="28">
        <f t="shared" ref="AH22:AI22" si="42">AH5+AH15+AH21</f>
        <v>106645537.33</v>
      </c>
      <c r="AI22" s="39">
        <f t="shared" si="42"/>
        <v>0.99999999999999989</v>
      </c>
      <c r="AJ22" s="28">
        <f>AJ5+AJ15+AJ21</f>
        <v>3581357678.32796</v>
      </c>
      <c r="AK22" s="39">
        <f t="shared" ref="AK22" si="43">AK5+AK15+AK21</f>
        <v>0.99999999999999989</v>
      </c>
    </row>
    <row r="23" spans="1:38" ht="24" customHeight="1" x14ac:dyDescent="0.75">
      <c r="A23" s="33" t="s">
        <v>18</v>
      </c>
      <c r="B23" s="21">
        <v>552971984.64999998</v>
      </c>
      <c r="C23" s="2"/>
      <c r="D23" s="21">
        <v>1568963635.7104499</v>
      </c>
      <c r="E23" s="1"/>
      <c r="F23" s="21">
        <v>751501162.79999995</v>
      </c>
      <c r="G23" s="2"/>
      <c r="H23" s="21">
        <v>102361636</v>
      </c>
      <c r="I23" s="2"/>
      <c r="J23" s="25">
        <v>302674092.99000001</v>
      </c>
      <c r="K23" s="6"/>
      <c r="L23" s="9">
        <v>99691257.878127649</v>
      </c>
      <c r="M23" s="6"/>
      <c r="N23" s="5">
        <v>125189469.66</v>
      </c>
      <c r="O23" s="6"/>
      <c r="P23" s="5">
        <v>154554483</v>
      </c>
      <c r="Q23" s="6"/>
      <c r="R23" s="5">
        <v>966047946.70640302</v>
      </c>
      <c r="S23" s="6"/>
      <c r="T23" s="5">
        <v>1175911654.5300002</v>
      </c>
      <c r="U23" s="6"/>
      <c r="V23" s="10">
        <v>518000000</v>
      </c>
      <c r="W23" s="12"/>
      <c r="X23" s="10">
        <v>841339374.99999774</v>
      </c>
      <c r="Y23" s="12"/>
      <c r="Z23" s="10">
        <v>155763720.39999998</v>
      </c>
      <c r="AA23" s="12"/>
      <c r="AB23" s="22">
        <v>237962521.65799999</v>
      </c>
      <c r="AC23" s="12"/>
      <c r="AD23" s="10">
        <v>267851571.62</v>
      </c>
      <c r="AE23" s="12"/>
      <c r="AF23" s="40">
        <v>101287211</v>
      </c>
      <c r="AG23" s="12"/>
      <c r="AH23" s="10">
        <v>221352866.66</v>
      </c>
      <c r="AI23" s="12"/>
      <c r="AJ23" s="23">
        <f>AH23+AF23+AD23+AB23+Z23+X23+V23+T23+R23+P23+N23+L23+J23+H23+F23+D23+B23</f>
        <v>8143424590.2629786</v>
      </c>
      <c r="AK23" s="37"/>
    </row>
    <row r="24" spans="1:38" ht="24" customHeight="1" x14ac:dyDescent="0.75">
      <c r="A24" s="41" t="s">
        <v>16</v>
      </c>
      <c r="B24" s="1">
        <f>+B22/B23</f>
        <v>0.40260383261714666</v>
      </c>
      <c r="C24" s="1"/>
      <c r="D24" s="1">
        <f>+D22/D23</f>
        <v>0.44463393247770067</v>
      </c>
      <c r="E24" s="1"/>
      <c r="F24" s="1">
        <f>+F22/F23</f>
        <v>0.32561493729201718</v>
      </c>
      <c r="G24" s="2"/>
      <c r="H24" s="1">
        <f>+H22/H23</f>
        <v>0.63651177869021158</v>
      </c>
      <c r="I24" s="2"/>
      <c r="J24" s="1">
        <f>J22/$J$23</f>
        <v>0.378534214369597</v>
      </c>
      <c r="K24" s="1"/>
      <c r="L24" s="1">
        <f>L22/L23</f>
        <v>0.80174913930478298</v>
      </c>
      <c r="M24" s="1"/>
      <c r="N24" s="1">
        <f>N22/N23</f>
        <v>0.61889573388580166</v>
      </c>
      <c r="O24" s="1"/>
      <c r="P24" s="1">
        <f>P22/P23</f>
        <v>0.57768557253690278</v>
      </c>
      <c r="Q24" s="1"/>
      <c r="R24" s="1">
        <f t="shared" ref="R24" si="44">R22/R23</f>
        <v>0.36814358075086073</v>
      </c>
      <c r="S24" s="1"/>
      <c r="T24" s="1">
        <f>T22/T23</f>
        <v>0.48085165530228563</v>
      </c>
      <c r="U24" s="1"/>
      <c r="V24" s="18">
        <f>V22/V23</f>
        <v>0.39922779922779922</v>
      </c>
      <c r="W24" s="18"/>
      <c r="X24" s="18">
        <f t="shared" ref="X24" si="45">X22/X23</f>
        <v>0.47936589203375995</v>
      </c>
      <c r="Y24" s="18"/>
      <c r="Z24" s="18">
        <f>Z22/Z23</f>
        <v>0.60253449236437229</v>
      </c>
      <c r="AA24" s="18"/>
      <c r="AB24" s="18">
        <f t="shared" ref="AB24" si="46">AB22/AB23</f>
        <v>0.20381991106022321</v>
      </c>
      <c r="AC24" s="18"/>
      <c r="AD24" s="18">
        <f t="shared" ref="AD24" si="47">AD22/AD23</f>
        <v>0.60368483732251621</v>
      </c>
      <c r="AE24" s="18"/>
      <c r="AF24" s="18">
        <f t="shared" ref="AF24" si="48">AF22/AF23</f>
        <v>0.47495010994033593</v>
      </c>
      <c r="AG24" s="18"/>
      <c r="AH24" s="18">
        <f>AH22/AH23</f>
        <v>0.48178972759276939</v>
      </c>
      <c r="AI24" s="18"/>
      <c r="AJ24" s="18">
        <f t="shared" ref="AJ24" si="49">AJ22/AJ23</f>
        <v>0.43978520813100647</v>
      </c>
      <c r="AK24" s="37"/>
    </row>
    <row r="25" spans="1:38" ht="24" customHeight="1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</sheetData>
  <mergeCells count="18"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J1:AK1"/>
    <mergeCell ref="AF1:AG1"/>
    <mergeCell ref="AH1:AI1"/>
    <mergeCell ref="V1:W1"/>
    <mergeCell ref="X1:Y1"/>
    <mergeCell ref="Z1:AA1"/>
    <mergeCell ref="AB1:AC1"/>
    <mergeCell ref="AD1:AE1"/>
  </mergeCells>
  <pageMargins left="0.7" right="0.7" top="0.75" bottom="0.75" header="0.3" footer="0.3"/>
  <ignoredErrors>
    <ignoredError sqref="S5:AK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Fuente</vt:lpstr>
      <vt:lpstr>Medidas PEPAC_CCAA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SORIANO MARTINEZ</dc:creator>
  <cp:lastModifiedBy>BARBARA SORIANO MARTINEZ</cp:lastModifiedBy>
  <dcterms:created xsi:type="dcterms:W3CDTF">2024-07-25T09:32:15Z</dcterms:created>
  <dcterms:modified xsi:type="dcterms:W3CDTF">2025-12-22T11:51:03Z</dcterms:modified>
</cp:coreProperties>
</file>